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on\OneDrive\Documentos\Proyectos\Proyectos 2021\Manejo de Fuego 2021\"/>
    </mc:Choice>
  </mc:AlternateContent>
  <xr:revisionPtr revIDLastSave="0" documentId="13_ncr:1_{D5F632CB-EEE8-4C30-B4DB-ECBBEBC904B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P" sheetId="7" r:id="rId1"/>
    <sheet name="SP Objeto de Gasto" sheetId="8" r:id="rId2"/>
    <sheet name="GO" sheetId="5" r:id="rId3"/>
    <sheet name="Objeto de Gasto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6" l="1"/>
  <c r="E19" i="6"/>
  <c r="C19" i="6"/>
  <c r="J23" i="5"/>
  <c r="G23" i="5"/>
  <c r="F23" i="5"/>
  <c r="H23" i="5" l="1"/>
  <c r="F12" i="7" l="1"/>
  <c r="G12" i="8" l="1"/>
  <c r="G11" i="8"/>
  <c r="G9" i="8"/>
  <c r="G8" i="8"/>
  <c r="G6" i="8"/>
  <c r="D13" i="8"/>
  <c r="E13" i="8"/>
  <c r="F13" i="8"/>
  <c r="C13" i="8"/>
  <c r="D10" i="8"/>
  <c r="E10" i="8"/>
  <c r="F10" i="8"/>
  <c r="C10" i="8"/>
  <c r="D7" i="8"/>
  <c r="E7" i="8"/>
  <c r="F7" i="8"/>
  <c r="C7" i="8"/>
  <c r="C5" i="8"/>
  <c r="G10" i="8" l="1"/>
  <c r="G7" i="8"/>
  <c r="C4" i="8"/>
  <c r="C15" i="8" s="1"/>
  <c r="G37" i="6" l="1"/>
  <c r="D35" i="6"/>
  <c r="E35" i="6"/>
  <c r="F35" i="6"/>
  <c r="F31" i="6" s="1"/>
  <c r="C35" i="6"/>
  <c r="G34" i="6"/>
  <c r="G33" i="6"/>
  <c r="D32" i="6"/>
  <c r="D31" i="6" s="1"/>
  <c r="E32" i="6"/>
  <c r="F32" i="6"/>
  <c r="C32" i="6"/>
  <c r="E31" i="6"/>
  <c r="G30" i="6"/>
  <c r="G29" i="6" s="1"/>
  <c r="D29" i="6"/>
  <c r="E29" i="6"/>
  <c r="F29" i="6"/>
  <c r="C29" i="6"/>
  <c r="G28" i="6"/>
  <c r="D27" i="6"/>
  <c r="E27" i="6"/>
  <c r="F27" i="6"/>
  <c r="C27" i="6"/>
  <c r="G26" i="6"/>
  <c r="G25" i="6" s="1"/>
  <c r="D25" i="6"/>
  <c r="E25" i="6"/>
  <c r="F25" i="6"/>
  <c r="C25" i="6"/>
  <c r="G24" i="6"/>
  <c r="G23" i="6" s="1"/>
  <c r="D23" i="6"/>
  <c r="E23" i="6"/>
  <c r="F23" i="6"/>
  <c r="C23" i="6"/>
  <c r="G22" i="6"/>
  <c r="G21" i="6" s="1"/>
  <c r="D21" i="6"/>
  <c r="E21" i="6"/>
  <c r="F21" i="6"/>
  <c r="C21" i="6"/>
  <c r="G20" i="6"/>
  <c r="G19" i="6" s="1"/>
  <c r="F19" i="6"/>
  <c r="G17" i="6"/>
  <c r="G16" i="6"/>
  <c r="G14" i="6"/>
  <c r="G13" i="6" s="1"/>
  <c r="G12" i="6"/>
  <c r="G11" i="6" s="1"/>
  <c r="G10" i="6"/>
  <c r="G9" i="6" s="1"/>
  <c r="G8" i="6"/>
  <c r="G7" i="6" s="1"/>
  <c r="G6" i="6"/>
  <c r="D15" i="6"/>
  <c r="E15" i="6"/>
  <c r="F15" i="6"/>
  <c r="C15" i="6"/>
  <c r="D13" i="6"/>
  <c r="E13" i="6"/>
  <c r="F13" i="6"/>
  <c r="C13" i="6"/>
  <c r="D11" i="6"/>
  <c r="E11" i="6"/>
  <c r="F11" i="6"/>
  <c r="C11" i="6"/>
  <c r="D7" i="6"/>
  <c r="E7" i="6"/>
  <c r="F7" i="6"/>
  <c r="C7" i="6"/>
  <c r="D9" i="6"/>
  <c r="E9" i="6"/>
  <c r="F9" i="6"/>
  <c r="C9" i="6"/>
  <c r="D5" i="6"/>
  <c r="E5" i="6"/>
  <c r="F5" i="6"/>
  <c r="C5" i="6"/>
  <c r="G14" i="8"/>
  <c r="G13" i="8" s="1"/>
  <c r="F5" i="8"/>
  <c r="F4" i="8" s="1"/>
  <c r="F15" i="8" s="1"/>
  <c r="E5" i="8"/>
  <c r="E4" i="8" s="1"/>
  <c r="E15" i="8" s="1"/>
  <c r="D5" i="8"/>
  <c r="D4" i="8" s="1"/>
  <c r="D15" i="8" s="1"/>
  <c r="E4" i="6" l="1"/>
  <c r="D18" i="6"/>
  <c r="E18" i="6"/>
  <c r="D4" i="6"/>
  <c r="G5" i="8"/>
  <c r="G4" i="8" s="1"/>
  <c r="G15" i="8" s="1"/>
  <c r="C31" i="6"/>
  <c r="G32" i="6"/>
  <c r="F18" i="6"/>
  <c r="C18" i="6"/>
  <c r="G15" i="6"/>
  <c r="F4" i="6"/>
  <c r="C4" i="6"/>
  <c r="G5" i="6"/>
  <c r="G4" i="6" l="1"/>
  <c r="G27" i="6"/>
  <c r="G18" i="6" s="1"/>
  <c r="E38" i="6" l="1"/>
  <c r="D38" i="6"/>
  <c r="C38" i="6"/>
  <c r="F38" i="6"/>
  <c r="G36" i="6" l="1"/>
  <c r="G35" i="6" s="1"/>
  <c r="G31" i="6" s="1"/>
  <c r="G38" i="6" l="1"/>
  <c r="J12" i="7" l="1"/>
</calcChain>
</file>

<file path=xl/sharedStrings.xml><?xml version="1.0" encoding="utf-8"?>
<sst xmlns="http://schemas.openxmlformats.org/spreadsheetml/2006/main" count="154" uniqueCount="111">
  <si>
    <t xml:space="preserve">Eje estrategico </t>
  </si>
  <si>
    <t>Actividades</t>
  </si>
  <si>
    <t xml:space="preserve">Partida Presupuestal </t>
  </si>
  <si>
    <t xml:space="preserve">Responsable de dar seguimiento </t>
  </si>
  <si>
    <t xml:space="preserve">Meta </t>
  </si>
  <si>
    <t xml:space="preserve">Líneas de Acción </t>
  </si>
  <si>
    <t xml:space="preserve">Medios de Verificación </t>
  </si>
  <si>
    <t>Primer Trimestre</t>
  </si>
  <si>
    <t xml:space="preserve">Segundo Trimestre </t>
  </si>
  <si>
    <t>Tercer Trimestre</t>
  </si>
  <si>
    <t>Cuarto Trimestre</t>
  </si>
  <si>
    <t>ACTIVIDAD</t>
  </si>
  <si>
    <t>PRESUPUESTO POR TRIMESTRE</t>
  </si>
  <si>
    <t>SEGUNDO TRIMESTRE</t>
  </si>
  <si>
    <t>TERCER TRIMESTRE</t>
  </si>
  <si>
    <t>Periodo de Ejecución 
(Recurso a ejercer por trimestre)</t>
  </si>
  <si>
    <t xml:space="preserve">TOTAL </t>
  </si>
  <si>
    <t>Contrato</t>
  </si>
  <si>
    <t>Junta Intermunicipal de Medio Ambiente para la Gestión Integral de la Región Valles (JIMAV)</t>
  </si>
  <si>
    <t>Capitulo</t>
  </si>
  <si>
    <t>Total</t>
  </si>
  <si>
    <t>PRIMER TRIMESTRE</t>
  </si>
  <si>
    <t>CUARTO TRIMESTRE</t>
  </si>
  <si>
    <t>MATERIALES Y SUMINISTROS</t>
  </si>
  <si>
    <t>Combustibles, lubricantes y aditivos</t>
  </si>
  <si>
    <t>SERVICIOS GENERALES</t>
  </si>
  <si>
    <t>Servicios Profesionales, científicos y técnicos y otros servicios</t>
  </si>
  <si>
    <t>Servicios profesionales, científicos y técnicos integrales</t>
  </si>
  <si>
    <t>Servicios de instalación, reparación, mantemiento y conservación</t>
  </si>
  <si>
    <t>Otros Servicios Generales</t>
  </si>
  <si>
    <t xml:space="preserve">Total </t>
  </si>
  <si>
    <t>Subcontratación de servicios con terceros</t>
  </si>
  <si>
    <t>Alimentos</t>
  </si>
  <si>
    <t>Viáticos</t>
  </si>
  <si>
    <t>Combustible</t>
  </si>
  <si>
    <t>Ecosistemas, energía y conectividad biológica</t>
  </si>
  <si>
    <t>BIENES MUEBLES, INMUEBLES E INTANGIBLES</t>
  </si>
  <si>
    <t>Maquinaria, otros equipos y herramientas</t>
  </si>
  <si>
    <t>Servicios de comunicación social y publicidad</t>
  </si>
  <si>
    <t>Servicios de la industria fílmica, del sonido y del video</t>
  </si>
  <si>
    <t>Equipo de cómputo y de tecnología de la información</t>
  </si>
  <si>
    <t>Mobiliario y Equipo de Administración</t>
  </si>
  <si>
    <t>Alimentos y utensilios</t>
  </si>
  <si>
    <t>Productos alimenticios para el personal que realiza labores en campo o de supervisión</t>
  </si>
  <si>
    <t>Servicio de Traslado y viáticos</t>
  </si>
  <si>
    <t>Viáticos en el país</t>
  </si>
  <si>
    <t>Mantenimiento y conservación de vehículos terrestres, aéreos, marítimos, lacustres y fluviales</t>
  </si>
  <si>
    <t>Combustibles, lubricantes y aditivos para vehículos asignados a servidores públicos</t>
  </si>
  <si>
    <t>Equipo de generación eléctrica, aparatos y accesorios eléctricos</t>
  </si>
  <si>
    <t>PROGRAMA OPERATIVO ANUAL 2021
MANEJO DE FUEGO 2021</t>
  </si>
  <si>
    <t>Manejo del fuego</t>
  </si>
  <si>
    <t>Coordinación de actividades</t>
  </si>
  <si>
    <t>Pago por la contratación de servicios profesionales</t>
  </si>
  <si>
    <t>Factura</t>
  </si>
  <si>
    <t>Seguro de gastos médicos</t>
  </si>
  <si>
    <t xml:space="preserve">Contratación de dos brigadas regionales de prevención y combate  de incendios forestales </t>
  </si>
  <si>
    <t xml:space="preserve">Fortalecimiento de las brigadas regionales de prevención y combate  de incendios forestales </t>
  </si>
  <si>
    <t>Herramienta</t>
  </si>
  <si>
    <t>Radios (bases)</t>
  </si>
  <si>
    <t>Remolque con cisterna</t>
  </si>
  <si>
    <t>GPS</t>
  </si>
  <si>
    <t>Equipamiento</t>
  </si>
  <si>
    <t>Socialización y difusión de las actividades de combate y prevención de incendios implementadas en la región Valles</t>
  </si>
  <si>
    <t>Dron</t>
  </si>
  <si>
    <t>Baterías</t>
  </si>
  <si>
    <t>Memorias SD</t>
  </si>
  <si>
    <t>Mochila</t>
  </si>
  <si>
    <t>Seguro Dron</t>
  </si>
  <si>
    <t>Video Incendios</t>
  </si>
  <si>
    <t>Supervisión y seguimiento de actividades</t>
  </si>
  <si>
    <t>Mantenimiento</t>
  </si>
  <si>
    <t>Poliza</t>
  </si>
  <si>
    <t>Facturas</t>
  </si>
  <si>
    <t>Factruas</t>
  </si>
  <si>
    <t>Contratar a un coordinador del Programa por un periodo de 12 meses 2</t>
  </si>
  <si>
    <t>Pago de jornales para dos jefes de brigada y 20 brigadistas regionales 1</t>
  </si>
  <si>
    <t>Adquisición de   herramientas, equipo de protección, equipo de comunicación e insumos para integrantes de las brigadas regionales de prevención y combate de incendios forestales   5</t>
  </si>
  <si>
    <t>Adquisición del equipo requerido para la generación de información fotográfica y videográfica relativa a las actividades  de combate y prevención de incendios implementadas en la región Valles 5</t>
  </si>
  <si>
    <t>Contratación de servicios de la industria fílmica, del sonido y de video 1</t>
  </si>
  <si>
    <t>Disponer del 100% de viáticos, alimentos, combustible y medios de transporte para la supervisión y seguimiento de actividades del Programa 4</t>
  </si>
  <si>
    <t>Materiales, útiles y equipos menores de oficina</t>
  </si>
  <si>
    <t>Materiales de administración, emisión de documentos y artículos oficiales</t>
  </si>
  <si>
    <t>Materiales y artículos de construcción y de reparación</t>
  </si>
  <si>
    <t>Material eléctrico y electrónico</t>
  </si>
  <si>
    <t>Vestuario, blancos, prendas de protección y artículos deportivos</t>
  </si>
  <si>
    <t>Prendas de seguridad y protección personal</t>
  </si>
  <si>
    <t>Herramientas, refacciones y accesorios menores</t>
  </si>
  <si>
    <t>Herramientas menores</t>
  </si>
  <si>
    <t>Refacciones y accesorios menores de maquinaria y otros equipos</t>
  </si>
  <si>
    <t>SERVICIOS FINANCIEROS, BANCARIOS Y COMERCIALES</t>
  </si>
  <si>
    <t>Seguros de bienes patrimoniales</t>
  </si>
  <si>
    <t>Otros mobiliarios y equipos de administraci</t>
  </si>
  <si>
    <t>Maquinaria y equipo diverso</t>
  </si>
  <si>
    <t>Nominas tombradas contra recibos del SUA-SIPARE</t>
  </si>
  <si>
    <t>Recibo SUA</t>
  </si>
  <si>
    <t>Coordinación de Administración</t>
  </si>
  <si>
    <t>Oficio</t>
  </si>
  <si>
    <t>PROGRAMA OPERATIVO ANUAL 2021
MANEJO DE FUEGO SERVICIOS PERSONALES 2021</t>
  </si>
  <si>
    <t>SERVICIOS PERSONALES</t>
  </si>
  <si>
    <t>REMUNERACIONES AL PERSONAL DE CARÁCTER PERMANENTE</t>
  </si>
  <si>
    <t>Sueldo base</t>
  </si>
  <si>
    <t>REMUNERACIONES ADICIONALES Y ESPECIALES</t>
  </si>
  <si>
    <t>Prima vacacional y dominical</t>
  </si>
  <si>
    <t>Aguinaldo</t>
  </si>
  <si>
    <t>Seguridad Social</t>
  </si>
  <si>
    <t>Cuotas al IMSS</t>
  </si>
  <si>
    <t>Cuotas para el sistema de ahorro para el retiro</t>
  </si>
  <si>
    <t>Previsiones</t>
  </si>
  <si>
    <t>Impacto al salario en el transcurso del año</t>
  </si>
  <si>
    <t>OBJETO DEL GASTO OPERATIVO MANEJO DE FUEGO 2021</t>
  </si>
  <si>
    <t>OBJETO DEL GASTO OPERATIVO MANEJO DE FUEGO SERVICIOS PERSONALES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</si>
</sst>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Nutmeg Book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6">
    <xf numFmtId="0" fontId="0" fillId="0" borderId="0" xfId="0"/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1" applyFont="1"/>
    <xf numFmtId="0" fontId="4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4" fontId="6" fillId="0" borderId="7" xfId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44" fontId="0" fillId="0" borderId="0" xfId="1" applyFont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4" fontId="6" fillId="0" borderId="1" xfId="1" applyFont="1" applyFill="1" applyBorder="1" applyAlignment="1">
      <alignment vertical="center"/>
    </xf>
    <xf numFmtId="0" fontId="0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vertical="center"/>
    </xf>
    <xf numFmtId="0" fontId="0" fillId="0" borderId="0" xfId="0" applyFill="1"/>
    <xf numFmtId="0" fontId="5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4" fontId="7" fillId="0" borderId="1" xfId="1" applyFont="1" applyFill="1" applyBorder="1" applyAlignment="1">
      <alignment horizontal="center" vertical="center"/>
    </xf>
    <xf numFmtId="44" fontId="4" fillId="0" borderId="7" xfId="0" applyNumberFormat="1" applyFont="1" applyFill="1" applyBorder="1" applyAlignment="1">
      <alignment vertical="center"/>
    </xf>
    <xf numFmtId="44" fontId="6" fillId="0" borderId="7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4" fontId="0" fillId="0" borderId="0" xfId="0" applyNumberFormat="1"/>
    <xf numFmtId="44" fontId="0" fillId="0" borderId="1" xfId="1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/>
    <xf numFmtId="0" fontId="1" fillId="0" borderId="2" xfId="0" applyFont="1" applyBorder="1" applyAlignment="1">
      <alignment horizontal="center" vertical="center"/>
    </xf>
    <xf numFmtId="0" fontId="5" fillId="3" borderId="19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44" fontId="5" fillId="3" borderId="20" xfId="1" applyFont="1" applyFill="1" applyBorder="1" applyAlignment="1">
      <alignment horizontal="center" vertical="center" wrapText="1"/>
    </xf>
    <xf numFmtId="44" fontId="5" fillId="3" borderId="21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4" fillId="3" borderId="4" xfId="0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 wrapText="1"/>
    </xf>
    <xf numFmtId="44" fontId="0" fillId="0" borderId="23" xfId="1" applyFont="1" applyFill="1" applyBorder="1" applyAlignment="1">
      <alignment horizontal="center" vertical="center"/>
    </xf>
    <xf numFmtId="44" fontId="0" fillId="0" borderId="1" xfId="1" applyFont="1" applyBorder="1" applyAlignment="1">
      <alignment vertical="center" wrapText="1"/>
    </xf>
    <xf numFmtId="44" fontId="0" fillId="4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vertical="center"/>
    </xf>
    <xf numFmtId="44" fontId="0" fillId="0" borderId="1" xfId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364192</xdr:colOff>
      <xdr:row>0</xdr:row>
      <xdr:rowOff>56031</xdr:rowOff>
    </xdr:from>
    <xdr:to>
      <xdr:col>1</xdr:col>
      <xdr:colOff>346678</xdr:colOff>
      <xdr:row>1</xdr:row>
      <xdr:rowOff>406213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6475A0-175E-4097-8C96-9BEEB091F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92" y="56031"/>
          <a:ext cx="1639836" cy="8550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0</xdr:col>
      <xdr:colOff>1825854</xdr:colOff>
      <xdr:row>0</xdr:row>
      <xdr:rowOff>959222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E3F872-1D64-4CF8-B998-2C22A033A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1635354" cy="8544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364192</xdr:colOff>
      <xdr:row>0</xdr:row>
      <xdr:rowOff>56031</xdr:rowOff>
    </xdr:from>
    <xdr:to>
      <xdr:col>1</xdr:col>
      <xdr:colOff>346678</xdr:colOff>
      <xdr:row>1</xdr:row>
      <xdr:rowOff>406213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AFC7DF-5D46-454A-BBA4-F9899E678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92" y="56031"/>
          <a:ext cx="1635354" cy="8544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0</xdr:col>
      <xdr:colOff>1825854</xdr:colOff>
      <xdr:row>0</xdr:row>
      <xdr:rowOff>959222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9D7996-DEFB-4606-8BCE-B6B1C03FF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1635354" cy="85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337A-7F1D-45AD-89AF-517FE82A0A86}">
  <dimension ref="A1:R21"/>
  <sheetViews>
    <sheetView zoomScale="68" zoomScaleNormal="68" workbookViewId="0">
      <selection activeCell="E16" sqref="E16"/>
    </sheetView>
  </sheetViews>
  <sheetFormatPr baseColWidth="10" defaultRowHeight="15" x14ac:dyDescent="0.25"/>
  <cols>
    <col min="1" max="1" width="24.85546875" style="14" customWidth="1"/>
    <col min="2" max="2" width="24.5703125" style="14" customWidth="1"/>
    <col min="3" max="3" width="31.42578125" style="14" customWidth="1"/>
    <col min="4" max="4" width="22.28515625" style="14" customWidth="1"/>
    <col min="5" max="5" width="19" style="15" customWidth="1"/>
    <col min="6" max="9" width="19" style="14" customWidth="1"/>
    <col min="10" max="10" width="19" style="16" customWidth="1"/>
    <col min="11" max="11" width="22" style="14" customWidth="1"/>
    <col min="12" max="12" width="31" style="14" customWidth="1"/>
    <col min="13" max="16384" width="11.42578125" style="14"/>
  </cols>
  <sheetData>
    <row r="1" spans="1:18" ht="39.75" customHeight="1" x14ac:dyDescent="0.25">
      <c r="A1" s="73" t="s">
        <v>97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3"/>
      <c r="N1" s="13"/>
      <c r="O1" s="13"/>
      <c r="P1" s="13"/>
      <c r="Q1" s="13"/>
      <c r="R1" s="13"/>
    </row>
    <row r="2" spans="1:18" ht="39" customHeight="1" x14ac:dyDescent="0.25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40"/>
      <c r="N2" s="40"/>
      <c r="O2" s="40"/>
      <c r="P2" s="40"/>
      <c r="Q2" s="40"/>
      <c r="R2" s="40"/>
    </row>
    <row r="3" spans="1:18" ht="3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0"/>
      <c r="N3" s="40"/>
      <c r="O3" s="40"/>
      <c r="P3" s="40"/>
      <c r="Q3" s="40"/>
      <c r="R3" s="40"/>
    </row>
    <row r="4" spans="1:18" ht="41.25" customHeight="1" x14ac:dyDescent="0.25">
      <c r="A4" s="75" t="s">
        <v>0</v>
      </c>
      <c r="B4" s="75" t="s">
        <v>5</v>
      </c>
      <c r="C4" s="75" t="s">
        <v>1</v>
      </c>
      <c r="D4" s="75" t="s">
        <v>4</v>
      </c>
      <c r="E4" s="77" t="s">
        <v>6</v>
      </c>
      <c r="F4" s="79" t="s">
        <v>15</v>
      </c>
      <c r="G4" s="80"/>
      <c r="H4" s="80"/>
      <c r="I4" s="81"/>
      <c r="J4" s="42"/>
      <c r="K4" s="77" t="s">
        <v>2</v>
      </c>
      <c r="L4" s="77" t="s">
        <v>3</v>
      </c>
    </row>
    <row r="5" spans="1:18" ht="35.25" customHeight="1" x14ac:dyDescent="0.25">
      <c r="A5" s="76"/>
      <c r="B5" s="76"/>
      <c r="C5" s="76"/>
      <c r="D5" s="76"/>
      <c r="E5" s="78"/>
      <c r="F5" s="41" t="s">
        <v>7</v>
      </c>
      <c r="G5" s="41" t="s">
        <v>8</v>
      </c>
      <c r="H5" s="41" t="s">
        <v>9</v>
      </c>
      <c r="I5" s="41" t="s">
        <v>10</v>
      </c>
      <c r="J5" s="42" t="s">
        <v>16</v>
      </c>
      <c r="K5" s="78"/>
      <c r="L5" s="78"/>
    </row>
    <row r="6" spans="1:18" ht="104.25" customHeight="1" x14ac:dyDescent="0.25">
      <c r="A6" s="66" t="s">
        <v>35</v>
      </c>
      <c r="B6" s="66" t="s">
        <v>50</v>
      </c>
      <c r="C6" s="69" t="s">
        <v>55</v>
      </c>
      <c r="D6" s="69" t="s">
        <v>75</v>
      </c>
      <c r="E6" s="72" t="s">
        <v>93</v>
      </c>
      <c r="F6" s="2">
        <v>612107.86</v>
      </c>
      <c r="G6" s="2">
        <v>0</v>
      </c>
      <c r="H6" s="35">
        <v>0</v>
      </c>
      <c r="I6" s="35">
        <v>0</v>
      </c>
      <c r="J6" s="43">
        <v>612107.86</v>
      </c>
      <c r="K6" s="39">
        <v>1131</v>
      </c>
      <c r="L6" s="44" t="s">
        <v>95</v>
      </c>
    </row>
    <row r="7" spans="1:18" x14ac:dyDescent="0.25">
      <c r="A7" s="67"/>
      <c r="B7" s="67"/>
      <c r="C7" s="70"/>
      <c r="D7" s="70"/>
      <c r="E7" s="72"/>
      <c r="F7" s="2">
        <v>2603.04</v>
      </c>
      <c r="G7" s="2">
        <v>0</v>
      </c>
      <c r="H7" s="35">
        <v>0</v>
      </c>
      <c r="I7" s="35">
        <v>0</v>
      </c>
      <c r="J7" s="43">
        <v>2603.04</v>
      </c>
      <c r="K7" s="39">
        <v>1321</v>
      </c>
      <c r="L7" s="44" t="s">
        <v>95</v>
      </c>
    </row>
    <row r="8" spans="1:18" x14ac:dyDescent="0.25">
      <c r="A8" s="67"/>
      <c r="B8" s="67"/>
      <c r="C8" s="70"/>
      <c r="D8" s="70"/>
      <c r="E8" s="72"/>
      <c r="F8" s="2">
        <v>26262.156391649463</v>
      </c>
      <c r="G8" s="2">
        <v>0</v>
      </c>
      <c r="H8" s="35">
        <v>0</v>
      </c>
      <c r="I8" s="35">
        <v>0</v>
      </c>
      <c r="J8" s="43">
        <v>26262.156391649463</v>
      </c>
      <c r="K8" s="39">
        <v>1322</v>
      </c>
      <c r="L8" s="44" t="s">
        <v>95</v>
      </c>
    </row>
    <row r="9" spans="1:18" x14ac:dyDescent="0.25">
      <c r="A9" s="67"/>
      <c r="B9" s="67"/>
      <c r="C9" s="70"/>
      <c r="D9" s="70"/>
      <c r="E9" s="39" t="s">
        <v>94</v>
      </c>
      <c r="F9" s="2">
        <v>68287.319999999992</v>
      </c>
      <c r="G9" s="2">
        <v>0</v>
      </c>
      <c r="H9" s="59">
        <v>0</v>
      </c>
      <c r="I9" s="35">
        <v>0</v>
      </c>
      <c r="J9" s="43">
        <v>68287.319999999992</v>
      </c>
      <c r="K9" s="38">
        <v>1412</v>
      </c>
      <c r="L9" s="44" t="s">
        <v>95</v>
      </c>
    </row>
    <row r="10" spans="1:18" x14ac:dyDescent="0.25">
      <c r="A10" s="67"/>
      <c r="B10" s="67"/>
      <c r="C10" s="70"/>
      <c r="D10" s="70"/>
      <c r="E10" s="39" t="s">
        <v>94</v>
      </c>
      <c r="F10" s="2">
        <v>26835.060000000005</v>
      </c>
      <c r="G10" s="2">
        <v>0</v>
      </c>
      <c r="H10" s="59"/>
      <c r="I10" s="35">
        <v>0</v>
      </c>
      <c r="J10" s="43">
        <v>26835.060000000005</v>
      </c>
      <c r="K10" s="38">
        <v>1432</v>
      </c>
      <c r="L10" s="44" t="s">
        <v>95</v>
      </c>
    </row>
    <row r="11" spans="1:18" x14ac:dyDescent="0.25">
      <c r="A11" s="68"/>
      <c r="B11" s="68"/>
      <c r="C11" s="71"/>
      <c r="D11" s="71"/>
      <c r="E11" s="38" t="s">
        <v>96</v>
      </c>
      <c r="F11" s="2">
        <v>43904.56</v>
      </c>
      <c r="G11" s="2">
        <v>0</v>
      </c>
      <c r="H11" s="2">
        <v>0</v>
      </c>
      <c r="I11" s="2">
        <v>0</v>
      </c>
      <c r="J11" s="43">
        <v>43904.56</v>
      </c>
      <c r="K11" s="44">
        <v>1611</v>
      </c>
      <c r="L11" s="44" t="s">
        <v>95</v>
      </c>
    </row>
    <row r="12" spans="1:18" x14ac:dyDescent="0.25">
      <c r="F12" s="36">
        <f>SUM(F6:F11)</f>
        <v>779999.99639164959</v>
      </c>
      <c r="J12" s="16">
        <f>SUM(J6:J11)</f>
        <v>779999.99639164959</v>
      </c>
    </row>
    <row r="14" spans="1:18" x14ac:dyDescent="0.25">
      <c r="F14" s="36"/>
      <c r="K14" s="16"/>
    </row>
    <row r="15" spans="1:18" x14ac:dyDescent="0.25">
      <c r="K15" s="17"/>
    </row>
    <row r="16" spans="1:18" x14ac:dyDescent="0.25">
      <c r="K16" s="17"/>
    </row>
    <row r="17" spans="11:11" x14ac:dyDescent="0.25">
      <c r="K17" s="17"/>
    </row>
    <row r="18" spans="11:11" x14ac:dyDescent="0.25">
      <c r="K18" s="17"/>
    </row>
    <row r="19" spans="11:11" x14ac:dyDescent="0.25">
      <c r="K19" s="17"/>
    </row>
    <row r="20" spans="11:11" x14ac:dyDescent="0.25">
      <c r="K20" s="17"/>
    </row>
    <row r="21" spans="11:11" x14ac:dyDescent="0.25">
      <c r="K21" s="17"/>
    </row>
  </sheetData>
  <mergeCells count="15">
    <mergeCell ref="A1:L1"/>
    <mergeCell ref="A2:L2"/>
    <mergeCell ref="A4:A5"/>
    <mergeCell ref="B4:B5"/>
    <mergeCell ref="C4:C5"/>
    <mergeCell ref="D4:D5"/>
    <mergeCell ref="E4:E5"/>
    <mergeCell ref="F4:I4"/>
    <mergeCell ref="K4:K5"/>
    <mergeCell ref="L4:L5"/>
    <mergeCell ref="A6:A11"/>
    <mergeCell ref="B6:B11"/>
    <mergeCell ref="C6:C11"/>
    <mergeCell ref="D6:D11"/>
    <mergeCell ref="E6:E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53B9-D52C-4622-9833-347C6AAE866F}">
  <dimension ref="A1:G25"/>
  <sheetViews>
    <sheetView tabSelected="1" workbookViewId="0">
      <selection sqref="A1:G1"/>
    </sheetView>
  </sheetViews>
  <sheetFormatPr baseColWidth="10" defaultRowHeight="15" x14ac:dyDescent="0.25"/>
  <cols>
    <col min="1" max="1" width="33.7109375" style="37" customWidth="1"/>
    <col min="2" max="2" width="44.5703125" style="37" customWidth="1"/>
    <col min="3" max="3" width="14.42578125" style="37" customWidth="1"/>
    <col min="4" max="5" width="12.5703125" style="37" bestFit="1" customWidth="1"/>
    <col min="6" max="6" width="11.42578125" style="37"/>
    <col min="7" max="7" width="13.85546875" style="37" bestFit="1" customWidth="1"/>
    <col min="8" max="16384" width="11.42578125" style="37"/>
  </cols>
  <sheetData>
    <row r="1" spans="1:7" ht="84.75" customHeight="1" thickBot="1" x14ac:dyDescent="0.3">
      <c r="A1" s="82" t="s">
        <v>110</v>
      </c>
      <c r="B1" s="83"/>
      <c r="C1" s="83"/>
      <c r="D1" s="83"/>
      <c r="E1" s="83"/>
      <c r="F1" s="83"/>
      <c r="G1" s="84"/>
    </row>
    <row r="2" spans="1:7" x14ac:dyDescent="0.25">
      <c r="A2" s="85" t="s">
        <v>19</v>
      </c>
      <c r="B2" s="87" t="s">
        <v>11</v>
      </c>
      <c r="C2" s="87" t="s">
        <v>12</v>
      </c>
      <c r="D2" s="87"/>
      <c r="E2" s="87"/>
      <c r="F2" s="87"/>
      <c r="G2" s="89" t="s">
        <v>20</v>
      </c>
    </row>
    <row r="3" spans="1:7" ht="39" thickBot="1" x14ac:dyDescent="0.3">
      <c r="A3" s="86"/>
      <c r="B3" s="88"/>
      <c r="C3" s="52" t="s">
        <v>21</v>
      </c>
      <c r="D3" s="52" t="s">
        <v>13</v>
      </c>
      <c r="E3" s="52" t="s">
        <v>14</v>
      </c>
      <c r="F3" s="52" t="s">
        <v>22</v>
      </c>
      <c r="G3" s="90"/>
    </row>
    <row r="4" spans="1:7" x14ac:dyDescent="0.25">
      <c r="A4" s="53">
        <v>1000</v>
      </c>
      <c r="B4" s="54" t="s">
        <v>98</v>
      </c>
      <c r="C4" s="55">
        <f>C13+C7+C5+C10</f>
        <v>780000</v>
      </c>
      <c r="D4" s="55">
        <f t="shared" ref="D4:G4" si="0">D13+D7+D5+D10</f>
        <v>0</v>
      </c>
      <c r="E4" s="55">
        <f t="shared" si="0"/>
        <v>0</v>
      </c>
      <c r="F4" s="55">
        <f t="shared" si="0"/>
        <v>0</v>
      </c>
      <c r="G4" s="55">
        <f t="shared" si="0"/>
        <v>780000</v>
      </c>
    </row>
    <row r="5" spans="1:7" ht="25.5" x14ac:dyDescent="0.25">
      <c r="A5" s="18">
        <v>1100</v>
      </c>
      <c r="B5" s="20" t="s">
        <v>99</v>
      </c>
      <c r="C5" s="19">
        <f>C6</f>
        <v>612107</v>
      </c>
      <c r="D5" s="19">
        <f t="shared" ref="D5:F5" si="1">D6</f>
        <v>0</v>
      </c>
      <c r="E5" s="19">
        <f t="shared" si="1"/>
        <v>0</v>
      </c>
      <c r="F5" s="19">
        <f t="shared" si="1"/>
        <v>0</v>
      </c>
      <c r="G5" s="31">
        <f>SUM(C5:F5)</f>
        <v>612107</v>
      </c>
    </row>
    <row r="6" spans="1:7" s="46" customFormat="1" x14ac:dyDescent="0.25">
      <c r="A6" s="23">
        <v>1131</v>
      </c>
      <c r="B6" s="28" t="s">
        <v>100</v>
      </c>
      <c r="C6" s="25">
        <v>612107</v>
      </c>
      <c r="D6" s="25">
        <v>0</v>
      </c>
      <c r="E6" s="25">
        <v>0</v>
      </c>
      <c r="F6" s="25"/>
      <c r="G6" s="32">
        <f>SUM(C6:F6)</f>
        <v>612107</v>
      </c>
    </row>
    <row r="7" spans="1:7" ht="25.5" x14ac:dyDescent="0.25">
      <c r="A7" s="18">
        <v>1300</v>
      </c>
      <c r="B7" s="20" t="s">
        <v>101</v>
      </c>
      <c r="C7" s="19">
        <f>C8+C9</f>
        <v>28865.200000000001</v>
      </c>
      <c r="D7" s="19">
        <f t="shared" ref="D7:G7" si="2">D8+D9</f>
        <v>0</v>
      </c>
      <c r="E7" s="19">
        <f t="shared" si="2"/>
        <v>0</v>
      </c>
      <c r="F7" s="19">
        <f t="shared" si="2"/>
        <v>0</v>
      </c>
      <c r="G7" s="19">
        <f t="shared" si="2"/>
        <v>28865.200000000001</v>
      </c>
    </row>
    <row r="8" spans="1:7" s="46" customFormat="1" x14ac:dyDescent="0.25">
      <c r="A8" s="23">
        <v>1321</v>
      </c>
      <c r="B8" s="28" t="s">
        <v>102</v>
      </c>
      <c r="C8" s="25">
        <v>2603.04</v>
      </c>
      <c r="D8" s="25">
        <v>0</v>
      </c>
      <c r="E8" s="25">
        <v>0</v>
      </c>
      <c r="F8" s="25"/>
      <c r="G8" s="32">
        <f>SUM(C8:F8)</f>
        <v>2603.04</v>
      </c>
    </row>
    <row r="9" spans="1:7" s="46" customFormat="1" x14ac:dyDescent="0.25">
      <c r="A9" s="23">
        <v>1322</v>
      </c>
      <c r="B9" s="28" t="s">
        <v>103</v>
      </c>
      <c r="C9" s="25">
        <v>26262.16</v>
      </c>
      <c r="D9" s="25">
        <v>0</v>
      </c>
      <c r="E9" s="25"/>
      <c r="F9" s="25"/>
      <c r="G9" s="32">
        <f>SUM(C9:F9)</f>
        <v>26262.16</v>
      </c>
    </row>
    <row r="10" spans="1:7" x14ac:dyDescent="0.25">
      <c r="A10" s="33">
        <v>1400</v>
      </c>
      <c r="B10" s="7" t="s">
        <v>104</v>
      </c>
      <c r="C10" s="8">
        <f>SUM(C11+C12)</f>
        <v>95122.38</v>
      </c>
      <c r="D10" s="8">
        <f t="shared" ref="D10:G10" si="3">SUM(D11+D12)</f>
        <v>0</v>
      </c>
      <c r="E10" s="8">
        <f t="shared" si="3"/>
        <v>0</v>
      </c>
      <c r="F10" s="8">
        <f t="shared" si="3"/>
        <v>0</v>
      </c>
      <c r="G10" s="8">
        <f t="shared" si="3"/>
        <v>95122.38</v>
      </c>
    </row>
    <row r="11" spans="1:7" x14ac:dyDescent="0.25">
      <c r="A11" s="9">
        <v>1412</v>
      </c>
      <c r="B11" s="12" t="s">
        <v>105</v>
      </c>
      <c r="C11" s="1">
        <v>68287.320000000007</v>
      </c>
      <c r="D11" s="1">
        <v>0</v>
      </c>
      <c r="E11" s="1">
        <v>0</v>
      </c>
      <c r="F11" s="1">
        <v>0</v>
      </c>
      <c r="G11" s="11">
        <f>SUM(C11:F11)</f>
        <v>68287.320000000007</v>
      </c>
    </row>
    <row r="12" spans="1:7" x14ac:dyDescent="0.25">
      <c r="A12" s="9">
        <v>1432</v>
      </c>
      <c r="B12" s="12" t="s">
        <v>106</v>
      </c>
      <c r="C12" s="1">
        <v>26835.06</v>
      </c>
      <c r="D12" s="1">
        <v>0</v>
      </c>
      <c r="E12" s="1"/>
      <c r="F12" s="1"/>
      <c r="G12" s="11">
        <f>SUM(C12:F12)</f>
        <v>26835.06</v>
      </c>
    </row>
    <row r="13" spans="1:7" x14ac:dyDescent="0.25">
      <c r="A13" s="33">
        <v>1600</v>
      </c>
      <c r="B13" s="7" t="s">
        <v>107</v>
      </c>
      <c r="C13" s="8">
        <f>SUM(C14)</f>
        <v>43905.42</v>
      </c>
      <c r="D13" s="8">
        <f t="shared" ref="D13:G13" si="4">SUM(D14)</f>
        <v>0</v>
      </c>
      <c r="E13" s="8">
        <f t="shared" si="4"/>
        <v>0</v>
      </c>
      <c r="F13" s="8">
        <f t="shared" si="4"/>
        <v>0</v>
      </c>
      <c r="G13" s="8">
        <f t="shared" si="4"/>
        <v>43905.42</v>
      </c>
    </row>
    <row r="14" spans="1:7" x14ac:dyDescent="0.25">
      <c r="A14" s="9">
        <v>1611</v>
      </c>
      <c r="B14" s="12" t="s">
        <v>108</v>
      </c>
      <c r="C14" s="1">
        <v>43905.42</v>
      </c>
      <c r="D14" s="1">
        <v>0</v>
      </c>
      <c r="E14" s="1">
        <v>0</v>
      </c>
      <c r="F14" s="1">
        <v>0</v>
      </c>
      <c r="G14" s="11">
        <f>SUM(C14:F14)</f>
        <v>43905.42</v>
      </c>
    </row>
    <row r="15" spans="1:7" ht="15.75" thickBot="1" x14ac:dyDescent="0.3">
      <c r="A15" s="48" t="s">
        <v>30</v>
      </c>
      <c r="B15" s="49"/>
      <c r="C15" s="50">
        <f>C4</f>
        <v>780000</v>
      </c>
      <c r="D15" s="50">
        <f t="shared" ref="D15:G15" si="5">D4</f>
        <v>0</v>
      </c>
      <c r="E15" s="50">
        <f t="shared" si="5"/>
        <v>0</v>
      </c>
      <c r="F15" s="50">
        <f t="shared" si="5"/>
        <v>0</v>
      </c>
      <c r="G15" s="50">
        <f t="shared" si="5"/>
        <v>780000</v>
      </c>
    </row>
    <row r="18" spans="5:7" x14ac:dyDescent="0.25">
      <c r="G18" s="34"/>
    </row>
    <row r="21" spans="5:7" x14ac:dyDescent="0.25">
      <c r="E21" s="3"/>
    </row>
    <row r="22" spans="5:7" x14ac:dyDescent="0.25">
      <c r="E22" s="34"/>
    </row>
    <row r="23" spans="5:7" x14ac:dyDescent="0.25">
      <c r="E23" s="34"/>
    </row>
    <row r="24" spans="5:7" x14ac:dyDescent="0.25">
      <c r="E24" s="34"/>
    </row>
    <row r="25" spans="5:7" x14ac:dyDescent="0.25">
      <c r="E25" s="34"/>
    </row>
  </sheetData>
  <mergeCells count="5">
    <mergeCell ref="A1:G1"/>
    <mergeCell ref="A2:A3"/>
    <mergeCell ref="B2:B3"/>
    <mergeCell ref="C2:F2"/>
    <mergeCell ref="G2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0"/>
  <sheetViews>
    <sheetView topLeftCell="B4" zoomScale="68" zoomScaleNormal="68" workbookViewId="0">
      <selection activeCell="F25" sqref="F25"/>
    </sheetView>
  </sheetViews>
  <sheetFormatPr baseColWidth="10" defaultRowHeight="15" x14ac:dyDescent="0.25"/>
  <cols>
    <col min="1" max="1" width="24.85546875" style="14" customWidth="1"/>
    <col min="2" max="2" width="24.5703125" style="14" customWidth="1"/>
    <col min="3" max="3" width="31.42578125" style="14" customWidth="1"/>
    <col min="4" max="4" width="22.28515625" style="14" customWidth="1"/>
    <col min="5" max="5" width="19" style="15" customWidth="1"/>
    <col min="6" max="9" width="19" style="14" customWidth="1"/>
    <col min="10" max="10" width="19" style="16" customWidth="1"/>
    <col min="11" max="11" width="22" style="14" customWidth="1"/>
    <col min="12" max="12" width="31" style="14" customWidth="1"/>
    <col min="13" max="13" width="14.85546875" style="14" bestFit="1" customWidth="1"/>
    <col min="14" max="16384" width="11.42578125" style="14"/>
  </cols>
  <sheetData>
    <row r="1" spans="1:17" ht="39.75" customHeight="1" x14ac:dyDescent="0.25">
      <c r="A1" s="73" t="s">
        <v>49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3"/>
      <c r="N1" s="13"/>
      <c r="O1" s="13"/>
      <c r="P1" s="13"/>
      <c r="Q1" s="13"/>
    </row>
    <row r="2" spans="1:17" ht="39" customHeight="1" x14ac:dyDescent="0.25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40"/>
      <c r="N2" s="40"/>
      <c r="O2" s="40"/>
      <c r="P2" s="40"/>
      <c r="Q2" s="40"/>
    </row>
    <row r="3" spans="1:17" ht="39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40"/>
      <c r="N3" s="40"/>
      <c r="O3" s="40"/>
      <c r="P3" s="40"/>
      <c r="Q3" s="40"/>
    </row>
    <row r="4" spans="1:17" ht="41.25" customHeight="1" x14ac:dyDescent="0.25">
      <c r="A4" s="75" t="s">
        <v>0</v>
      </c>
      <c r="B4" s="75" t="s">
        <v>5</v>
      </c>
      <c r="C4" s="75" t="s">
        <v>1</v>
      </c>
      <c r="D4" s="75" t="s">
        <v>4</v>
      </c>
      <c r="E4" s="77" t="s">
        <v>6</v>
      </c>
      <c r="F4" s="79" t="s">
        <v>15</v>
      </c>
      <c r="G4" s="80"/>
      <c r="H4" s="80"/>
      <c r="I4" s="81"/>
      <c r="J4" s="42"/>
      <c r="K4" s="77" t="s">
        <v>2</v>
      </c>
      <c r="L4" s="77" t="s">
        <v>3</v>
      </c>
    </row>
    <row r="5" spans="1:17" ht="35.25" customHeight="1" x14ac:dyDescent="0.25">
      <c r="A5" s="76"/>
      <c r="B5" s="76"/>
      <c r="C5" s="76"/>
      <c r="D5" s="76"/>
      <c r="E5" s="78"/>
      <c r="F5" s="41" t="s">
        <v>7</v>
      </c>
      <c r="G5" s="41" t="s">
        <v>8</v>
      </c>
      <c r="H5" s="41" t="s">
        <v>9</v>
      </c>
      <c r="I5" s="41" t="s">
        <v>10</v>
      </c>
      <c r="J5" s="42" t="s">
        <v>16</v>
      </c>
      <c r="K5" s="78"/>
      <c r="L5" s="78"/>
    </row>
    <row r="6" spans="1:17" ht="93" customHeight="1" x14ac:dyDescent="0.25">
      <c r="A6" s="91" t="s">
        <v>35</v>
      </c>
      <c r="B6" s="91" t="s">
        <v>50</v>
      </c>
      <c r="C6" s="92" t="s">
        <v>51</v>
      </c>
      <c r="D6" s="92" t="s">
        <v>74</v>
      </c>
      <c r="E6" s="64" t="s">
        <v>17</v>
      </c>
      <c r="F6" s="60">
        <v>47500.03</v>
      </c>
      <c r="G6" s="60">
        <v>47500</v>
      </c>
      <c r="H6" s="1">
        <v>94999.96</v>
      </c>
      <c r="I6" s="1"/>
      <c r="J6" s="2">
        <v>190000</v>
      </c>
      <c r="K6" s="45">
        <v>3391</v>
      </c>
      <c r="L6" s="64" t="s">
        <v>52</v>
      </c>
      <c r="M6" s="36"/>
    </row>
    <row r="7" spans="1:17" ht="93" customHeight="1" x14ac:dyDescent="0.25">
      <c r="A7" s="91"/>
      <c r="B7" s="91"/>
      <c r="C7" s="93"/>
      <c r="D7" s="93"/>
      <c r="E7" s="64" t="s">
        <v>53</v>
      </c>
      <c r="F7" s="61">
        <v>14999.96</v>
      </c>
      <c r="G7" s="35"/>
      <c r="H7" s="35"/>
      <c r="I7" s="35"/>
      <c r="J7" s="2">
        <v>14999.96</v>
      </c>
      <c r="K7" s="45">
        <v>3992</v>
      </c>
      <c r="L7" s="64" t="s">
        <v>54</v>
      </c>
    </row>
    <row r="8" spans="1:17" ht="99.75" customHeight="1" x14ac:dyDescent="0.25">
      <c r="A8" s="91"/>
      <c r="B8" s="91"/>
      <c r="C8" s="92" t="s">
        <v>56</v>
      </c>
      <c r="D8" s="92" t="s">
        <v>76</v>
      </c>
      <c r="E8" s="64" t="s">
        <v>53</v>
      </c>
      <c r="F8" s="61">
        <v>54000</v>
      </c>
      <c r="G8" s="35"/>
      <c r="H8" s="35"/>
      <c r="I8" s="35"/>
      <c r="J8" s="2">
        <v>54000</v>
      </c>
      <c r="K8" s="45">
        <v>2911</v>
      </c>
      <c r="L8" s="44" t="s">
        <v>57</v>
      </c>
    </row>
    <row r="9" spans="1:17" ht="78.75" customHeight="1" x14ac:dyDescent="0.25">
      <c r="A9" s="91"/>
      <c r="B9" s="91"/>
      <c r="C9" s="94"/>
      <c r="D9" s="94"/>
      <c r="E9" s="64" t="s">
        <v>53</v>
      </c>
      <c r="F9" s="61">
        <v>31999.99</v>
      </c>
      <c r="G9" s="35"/>
      <c r="H9" s="35"/>
      <c r="I9" s="35"/>
      <c r="J9" s="2">
        <v>31999.99</v>
      </c>
      <c r="K9" s="45">
        <v>5191</v>
      </c>
      <c r="L9" s="44" t="s">
        <v>58</v>
      </c>
    </row>
    <row r="10" spans="1:17" ht="115.5" customHeight="1" x14ac:dyDescent="0.25">
      <c r="A10" s="91"/>
      <c r="B10" s="91"/>
      <c r="C10" s="94"/>
      <c r="D10" s="94"/>
      <c r="E10" s="64" t="s">
        <v>53</v>
      </c>
      <c r="F10" s="61">
        <v>90009.04</v>
      </c>
      <c r="G10" s="35"/>
      <c r="H10" s="35"/>
      <c r="I10" s="35"/>
      <c r="J10" s="2">
        <v>90009.04</v>
      </c>
      <c r="K10" s="45">
        <v>2981</v>
      </c>
      <c r="L10" s="44" t="s">
        <v>59</v>
      </c>
    </row>
    <row r="11" spans="1:17" ht="115.5" customHeight="1" x14ac:dyDescent="0.25">
      <c r="A11" s="91"/>
      <c r="B11" s="91"/>
      <c r="C11" s="94"/>
      <c r="D11" s="94"/>
      <c r="E11" s="64" t="s">
        <v>53</v>
      </c>
      <c r="F11" s="61">
        <v>8999.98</v>
      </c>
      <c r="G11" s="35"/>
      <c r="H11" s="35"/>
      <c r="I11" s="35"/>
      <c r="J11" s="2">
        <v>8999.98</v>
      </c>
      <c r="K11" s="45">
        <v>5651</v>
      </c>
      <c r="L11" s="44" t="s">
        <v>60</v>
      </c>
    </row>
    <row r="12" spans="1:17" ht="74.25" customHeight="1" x14ac:dyDescent="0.25">
      <c r="A12" s="91"/>
      <c r="B12" s="91"/>
      <c r="C12" s="93"/>
      <c r="D12" s="93"/>
      <c r="E12" s="64" t="s">
        <v>53</v>
      </c>
      <c r="F12" s="61">
        <v>50000.06</v>
      </c>
      <c r="G12" s="35"/>
      <c r="H12" s="35"/>
      <c r="I12" s="35"/>
      <c r="J12" s="2">
        <v>50000.06</v>
      </c>
      <c r="K12" s="45">
        <v>2721</v>
      </c>
      <c r="L12" s="45" t="s">
        <v>61</v>
      </c>
    </row>
    <row r="13" spans="1:17" ht="74.25" customHeight="1" x14ac:dyDescent="0.25">
      <c r="A13" s="91"/>
      <c r="B13" s="91"/>
      <c r="C13" s="95" t="s">
        <v>62</v>
      </c>
      <c r="D13" s="95" t="s">
        <v>77</v>
      </c>
      <c r="E13" s="64" t="s">
        <v>53</v>
      </c>
      <c r="F13" s="61">
        <v>50000</v>
      </c>
      <c r="G13" s="35"/>
      <c r="H13" s="35"/>
      <c r="I13" s="35"/>
      <c r="J13" s="2">
        <v>50000</v>
      </c>
      <c r="K13" s="45">
        <v>5694</v>
      </c>
      <c r="L13" s="45" t="s">
        <v>63</v>
      </c>
    </row>
    <row r="14" spans="1:17" ht="39.75" customHeight="1" x14ac:dyDescent="0.25">
      <c r="A14" s="91"/>
      <c r="B14" s="91"/>
      <c r="C14" s="95"/>
      <c r="D14" s="95"/>
      <c r="E14" s="64" t="s">
        <v>53</v>
      </c>
      <c r="F14" s="61">
        <v>18000</v>
      </c>
      <c r="G14" s="35"/>
      <c r="H14" s="35"/>
      <c r="I14" s="35"/>
      <c r="J14" s="2">
        <v>18000</v>
      </c>
      <c r="K14" s="45">
        <v>2461</v>
      </c>
      <c r="L14" s="45" t="s">
        <v>64</v>
      </c>
    </row>
    <row r="15" spans="1:17" ht="26.25" customHeight="1" x14ac:dyDescent="0.25">
      <c r="A15" s="91"/>
      <c r="B15" s="91"/>
      <c r="C15" s="95"/>
      <c r="D15" s="95"/>
      <c r="E15" s="64" t="s">
        <v>53</v>
      </c>
      <c r="F15" s="61">
        <v>2006.8</v>
      </c>
      <c r="G15" s="35"/>
      <c r="H15" s="35"/>
      <c r="I15" s="35"/>
      <c r="J15" s="2">
        <v>2006.8</v>
      </c>
      <c r="K15" s="45">
        <v>5151</v>
      </c>
      <c r="L15" s="45" t="s">
        <v>65</v>
      </c>
    </row>
    <row r="16" spans="1:17" x14ac:dyDescent="0.25">
      <c r="A16" s="91"/>
      <c r="B16" s="91"/>
      <c r="C16" s="95"/>
      <c r="D16" s="95"/>
      <c r="E16" s="64" t="s">
        <v>53</v>
      </c>
      <c r="F16" s="61">
        <v>2001</v>
      </c>
      <c r="G16" s="35"/>
      <c r="H16" s="35"/>
      <c r="I16" s="35"/>
      <c r="J16" s="2">
        <v>2001</v>
      </c>
      <c r="K16" s="45">
        <v>2111</v>
      </c>
      <c r="L16" s="45" t="s">
        <v>66</v>
      </c>
    </row>
    <row r="17" spans="1:12" x14ac:dyDescent="0.25">
      <c r="A17" s="91"/>
      <c r="B17" s="91"/>
      <c r="C17" s="95"/>
      <c r="D17" s="95"/>
      <c r="E17" s="64" t="s">
        <v>71</v>
      </c>
      <c r="F17" s="61">
        <v>5088.92</v>
      </c>
      <c r="G17" s="35"/>
      <c r="H17" s="35"/>
      <c r="I17" s="35"/>
      <c r="J17" s="2">
        <v>5088.92</v>
      </c>
      <c r="K17" s="45">
        <v>3451</v>
      </c>
      <c r="L17" s="45" t="s">
        <v>67</v>
      </c>
    </row>
    <row r="18" spans="1:12" ht="60" x14ac:dyDescent="0.25">
      <c r="A18" s="91"/>
      <c r="B18" s="91"/>
      <c r="C18" s="95"/>
      <c r="D18" s="64" t="s">
        <v>78</v>
      </c>
      <c r="E18" s="64" t="s">
        <v>53</v>
      </c>
      <c r="F18" s="61">
        <v>25002.52</v>
      </c>
      <c r="G18" s="35"/>
      <c r="H18" s="62"/>
      <c r="I18" s="35"/>
      <c r="J18" s="2">
        <v>25002.52</v>
      </c>
      <c r="K18" s="45">
        <v>3651</v>
      </c>
      <c r="L18" s="45" t="s">
        <v>68</v>
      </c>
    </row>
    <row r="19" spans="1:12" x14ac:dyDescent="0.25">
      <c r="A19" s="91"/>
      <c r="B19" s="91"/>
      <c r="C19" s="95" t="s">
        <v>69</v>
      </c>
      <c r="D19" s="95" t="s">
        <v>79</v>
      </c>
      <c r="E19" s="64" t="s">
        <v>72</v>
      </c>
      <c r="F19" s="61">
        <v>20000</v>
      </c>
      <c r="G19" s="61">
        <v>20000.28</v>
      </c>
      <c r="H19" s="62"/>
      <c r="I19" s="35"/>
      <c r="J19" s="2">
        <v>40000.28</v>
      </c>
      <c r="K19" s="65">
        <v>2213</v>
      </c>
      <c r="L19" s="64" t="s">
        <v>32</v>
      </c>
    </row>
    <row r="20" spans="1:12" x14ac:dyDescent="0.25">
      <c r="A20" s="91"/>
      <c r="B20" s="91"/>
      <c r="C20" s="95"/>
      <c r="D20" s="95"/>
      <c r="E20" s="64" t="s">
        <v>73</v>
      </c>
      <c r="F20" s="61">
        <v>5000</v>
      </c>
      <c r="G20" s="61">
        <v>5022.8900000000003</v>
      </c>
      <c r="H20" s="62"/>
      <c r="I20" s="35"/>
      <c r="J20" s="2">
        <v>10022.89</v>
      </c>
      <c r="K20" s="45">
        <v>3751</v>
      </c>
      <c r="L20" s="44" t="s">
        <v>33</v>
      </c>
    </row>
    <row r="21" spans="1:12" x14ac:dyDescent="0.25">
      <c r="A21" s="91"/>
      <c r="B21" s="91"/>
      <c r="C21" s="95"/>
      <c r="D21" s="95"/>
      <c r="E21" s="64" t="s">
        <v>72</v>
      </c>
      <c r="F21" s="61">
        <v>100000</v>
      </c>
      <c r="G21" s="61">
        <v>12868</v>
      </c>
      <c r="H21" s="62"/>
      <c r="I21" s="35"/>
      <c r="J21" s="2">
        <v>112868</v>
      </c>
      <c r="K21" s="45">
        <v>2613</v>
      </c>
      <c r="L21" s="44" t="s">
        <v>34</v>
      </c>
    </row>
    <row r="22" spans="1:12" x14ac:dyDescent="0.25">
      <c r="A22" s="91"/>
      <c r="B22" s="91"/>
      <c r="C22" s="95"/>
      <c r="D22" s="95"/>
      <c r="E22" s="44" t="s">
        <v>73</v>
      </c>
      <c r="F22" s="61">
        <v>10000</v>
      </c>
      <c r="G22" s="61">
        <v>5000.57</v>
      </c>
      <c r="H22" s="62"/>
      <c r="I22" s="35"/>
      <c r="J22" s="2">
        <v>15000.56</v>
      </c>
      <c r="K22" s="45">
        <v>3551</v>
      </c>
      <c r="L22" s="44" t="s">
        <v>70</v>
      </c>
    </row>
    <row r="23" spans="1:12" x14ac:dyDescent="0.25">
      <c r="F23" s="17">
        <f>SUM(F6:F22)</f>
        <v>534608.29999999993</v>
      </c>
      <c r="G23" s="17">
        <f>SUM(G6:G22)</f>
        <v>90391.739999999991</v>
      </c>
      <c r="H23" s="17">
        <f t="shared" ref="H23" si="0">SUM(H6:H22)</f>
        <v>94999.96</v>
      </c>
      <c r="J23" s="16">
        <f>SUM(J6:J22)</f>
        <v>720000</v>
      </c>
    </row>
    <row r="24" spans="1:12" x14ac:dyDescent="0.25">
      <c r="F24" s="36"/>
    </row>
    <row r="30" spans="1:12" x14ac:dyDescent="0.25">
      <c r="C30" s="17"/>
    </row>
  </sheetData>
  <mergeCells count="20">
    <mergeCell ref="A1:L1"/>
    <mergeCell ref="L4:L5"/>
    <mergeCell ref="A2:L2"/>
    <mergeCell ref="A4:A5"/>
    <mergeCell ref="B4:B5"/>
    <mergeCell ref="C4:C5"/>
    <mergeCell ref="D4:D5"/>
    <mergeCell ref="E4:E5"/>
    <mergeCell ref="F4:I4"/>
    <mergeCell ref="K4:K5"/>
    <mergeCell ref="A6:A22"/>
    <mergeCell ref="B6:B22"/>
    <mergeCell ref="C6:C7"/>
    <mergeCell ref="D6:D7"/>
    <mergeCell ref="C8:C12"/>
    <mergeCell ref="D8:D12"/>
    <mergeCell ref="C19:C22"/>
    <mergeCell ref="D19:D22"/>
    <mergeCell ref="C13:C18"/>
    <mergeCell ref="D13:D17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topLeftCell="A10" workbookViewId="0">
      <selection activeCell="E36" sqref="E36"/>
    </sheetView>
  </sheetViews>
  <sheetFormatPr baseColWidth="10" defaultRowHeight="15" x14ac:dyDescent="0.25"/>
  <cols>
    <col min="1" max="1" width="33.7109375" customWidth="1"/>
    <col min="2" max="2" width="44.5703125" customWidth="1"/>
    <col min="3" max="3" width="20.7109375" bestFit="1" customWidth="1"/>
    <col min="4" max="5" width="12.5703125" bestFit="1" customWidth="1"/>
    <col min="7" max="7" width="14.140625" bestFit="1" customWidth="1"/>
  </cols>
  <sheetData>
    <row r="1" spans="1:7" ht="84.75" customHeight="1" thickBot="1" x14ac:dyDescent="0.3">
      <c r="A1" s="82" t="s">
        <v>109</v>
      </c>
      <c r="B1" s="83"/>
      <c r="C1" s="83"/>
      <c r="D1" s="83"/>
      <c r="E1" s="83"/>
      <c r="F1" s="83"/>
      <c r="G1" s="84"/>
    </row>
    <row r="2" spans="1:7" x14ac:dyDescent="0.25">
      <c r="A2" s="85" t="s">
        <v>19</v>
      </c>
      <c r="B2" s="87" t="s">
        <v>11</v>
      </c>
      <c r="C2" s="87" t="s">
        <v>12</v>
      </c>
      <c r="D2" s="87"/>
      <c r="E2" s="87"/>
      <c r="F2" s="87"/>
      <c r="G2" s="89" t="s">
        <v>20</v>
      </c>
    </row>
    <row r="3" spans="1:7" ht="39" thickBot="1" x14ac:dyDescent="0.3">
      <c r="A3" s="86"/>
      <c r="B3" s="88"/>
      <c r="C3" s="52" t="s">
        <v>21</v>
      </c>
      <c r="D3" s="52" t="s">
        <v>13</v>
      </c>
      <c r="E3" s="52" t="s">
        <v>14</v>
      </c>
      <c r="F3" s="52" t="s">
        <v>22</v>
      </c>
      <c r="G3" s="90"/>
    </row>
    <row r="4" spans="1:7" x14ac:dyDescent="0.25">
      <c r="A4" s="53">
        <v>2000</v>
      </c>
      <c r="B4" s="54" t="s">
        <v>23</v>
      </c>
      <c r="C4" s="55">
        <f>C11+C7+C5+C9+C13+C15</f>
        <v>334010.09999999998</v>
      </c>
      <c r="D4" s="55">
        <f t="shared" ref="D4:G4" si="0">D11+D7+D5+D9+D13+D15</f>
        <v>32868.28</v>
      </c>
      <c r="E4" s="55">
        <f t="shared" si="0"/>
        <v>0</v>
      </c>
      <c r="F4" s="55">
        <f t="shared" si="0"/>
        <v>0</v>
      </c>
      <c r="G4" s="55">
        <f t="shared" si="0"/>
        <v>366878.38</v>
      </c>
    </row>
    <row r="5" spans="1:7" s="37" customFormat="1" ht="25.5" x14ac:dyDescent="0.25">
      <c r="A5" s="18">
        <v>2100</v>
      </c>
      <c r="B5" s="20" t="s">
        <v>81</v>
      </c>
      <c r="C5" s="19">
        <f>C6</f>
        <v>2001</v>
      </c>
      <c r="D5" s="19">
        <f t="shared" ref="D5:F5" si="1">D6</f>
        <v>0</v>
      </c>
      <c r="E5" s="19">
        <f t="shared" si="1"/>
        <v>0</v>
      </c>
      <c r="F5" s="19">
        <f t="shared" si="1"/>
        <v>0</v>
      </c>
      <c r="G5" s="31">
        <f>SUM(C5:F5)</f>
        <v>2001</v>
      </c>
    </row>
    <row r="6" spans="1:7" s="46" customFormat="1" x14ac:dyDescent="0.25">
      <c r="A6" s="23">
        <v>2111</v>
      </c>
      <c r="B6" s="28" t="s">
        <v>80</v>
      </c>
      <c r="C6" s="62">
        <v>2001</v>
      </c>
      <c r="D6" s="25">
        <v>0</v>
      </c>
      <c r="E6" s="25">
        <v>0</v>
      </c>
      <c r="F6" s="25"/>
      <c r="G6" s="32">
        <f>SUM(C6:F6)</f>
        <v>2001</v>
      </c>
    </row>
    <row r="7" spans="1:7" x14ac:dyDescent="0.25">
      <c r="A7" s="18">
        <v>2200</v>
      </c>
      <c r="B7" s="20" t="s">
        <v>42</v>
      </c>
      <c r="C7" s="19">
        <f>C8</f>
        <v>20000</v>
      </c>
      <c r="D7" s="19">
        <f t="shared" ref="D7:G7" si="2">D8</f>
        <v>20000.28</v>
      </c>
      <c r="E7" s="19">
        <f t="shared" si="2"/>
        <v>0</v>
      </c>
      <c r="F7" s="19">
        <f t="shared" si="2"/>
        <v>0</v>
      </c>
      <c r="G7" s="19">
        <f t="shared" si="2"/>
        <v>40000.28</v>
      </c>
    </row>
    <row r="8" spans="1:7" s="22" customFormat="1" ht="25.5" x14ac:dyDescent="0.25">
      <c r="A8" s="23">
        <v>2213</v>
      </c>
      <c r="B8" s="28" t="s">
        <v>43</v>
      </c>
      <c r="C8" s="62">
        <v>20000</v>
      </c>
      <c r="D8" s="62">
        <v>20000.28</v>
      </c>
      <c r="E8" s="25">
        <v>0</v>
      </c>
      <c r="F8" s="25"/>
      <c r="G8" s="32">
        <f>SUM(C8:F8)</f>
        <v>40000.28</v>
      </c>
    </row>
    <row r="9" spans="1:7" x14ac:dyDescent="0.25">
      <c r="A9" s="33">
        <v>2400</v>
      </c>
      <c r="B9" s="7" t="s">
        <v>82</v>
      </c>
      <c r="C9" s="8">
        <f>SUM(C10)</f>
        <v>18000</v>
      </c>
      <c r="D9" s="8">
        <f t="shared" ref="D9:G9" si="3">SUM(D10)</f>
        <v>0</v>
      </c>
      <c r="E9" s="8">
        <f t="shared" si="3"/>
        <v>0</v>
      </c>
      <c r="F9" s="8">
        <f t="shared" si="3"/>
        <v>0</v>
      </c>
      <c r="G9" s="8">
        <f t="shared" si="3"/>
        <v>18000</v>
      </c>
    </row>
    <row r="10" spans="1:7" x14ac:dyDescent="0.25">
      <c r="A10" s="9">
        <v>2461</v>
      </c>
      <c r="B10" s="12" t="s">
        <v>83</v>
      </c>
      <c r="C10" s="62">
        <v>18000</v>
      </c>
      <c r="D10" s="1">
        <v>0</v>
      </c>
      <c r="E10" s="1">
        <v>0</v>
      </c>
      <c r="F10" s="1">
        <v>0</v>
      </c>
      <c r="G10" s="11">
        <f>SUM(C10:F10)</f>
        <v>18000</v>
      </c>
    </row>
    <row r="11" spans="1:7" x14ac:dyDescent="0.25">
      <c r="A11" s="33">
        <v>2600</v>
      </c>
      <c r="B11" s="7" t="s">
        <v>24</v>
      </c>
      <c r="C11" s="8">
        <f>SUM(C12)</f>
        <v>100000</v>
      </c>
      <c r="D11" s="8">
        <f t="shared" ref="D11:G11" si="4">SUM(D12)</f>
        <v>12868</v>
      </c>
      <c r="E11" s="8">
        <f t="shared" si="4"/>
        <v>0</v>
      </c>
      <c r="F11" s="8">
        <f t="shared" si="4"/>
        <v>0</v>
      </c>
      <c r="G11" s="8">
        <f t="shared" si="4"/>
        <v>112868</v>
      </c>
    </row>
    <row r="12" spans="1:7" ht="25.5" x14ac:dyDescent="0.25">
      <c r="A12" s="9">
        <v>2613</v>
      </c>
      <c r="B12" s="12" t="s">
        <v>47</v>
      </c>
      <c r="C12" s="62">
        <v>100000</v>
      </c>
      <c r="D12" s="62">
        <v>12868</v>
      </c>
      <c r="E12" s="1">
        <v>0</v>
      </c>
      <c r="F12" s="1">
        <v>0</v>
      </c>
      <c r="G12" s="11">
        <f>SUM(C12:F12)</f>
        <v>112868</v>
      </c>
    </row>
    <row r="13" spans="1:7" s="37" customFormat="1" x14ac:dyDescent="0.25">
      <c r="A13" s="33">
        <v>2700</v>
      </c>
      <c r="B13" s="7" t="s">
        <v>84</v>
      </c>
      <c r="C13" s="8">
        <f>SUM(C14)</f>
        <v>50000.06</v>
      </c>
      <c r="D13" s="8">
        <f t="shared" ref="D13:G13" si="5">SUM(D14)</f>
        <v>0</v>
      </c>
      <c r="E13" s="8">
        <f t="shared" si="5"/>
        <v>0</v>
      </c>
      <c r="F13" s="8">
        <f t="shared" si="5"/>
        <v>0</v>
      </c>
      <c r="G13" s="8">
        <f t="shared" si="5"/>
        <v>50000.06</v>
      </c>
    </row>
    <row r="14" spans="1:7" s="37" customFormat="1" x14ac:dyDescent="0.25">
      <c r="A14" s="9">
        <v>2721</v>
      </c>
      <c r="B14" s="12" t="s">
        <v>85</v>
      </c>
      <c r="C14" s="62">
        <v>50000.06</v>
      </c>
      <c r="D14" s="1">
        <v>0</v>
      </c>
      <c r="E14" s="1">
        <v>0</v>
      </c>
      <c r="F14" s="1">
        <v>0</v>
      </c>
      <c r="G14" s="11">
        <f>SUM(C14:F14)</f>
        <v>50000.06</v>
      </c>
    </row>
    <row r="15" spans="1:7" s="37" customFormat="1" x14ac:dyDescent="0.25">
      <c r="A15" s="33">
        <v>2900</v>
      </c>
      <c r="B15" s="7" t="s">
        <v>86</v>
      </c>
      <c r="C15" s="8">
        <f>SUM(C16:C17)</f>
        <v>144009.03999999998</v>
      </c>
      <c r="D15" s="8">
        <f t="shared" ref="D15:G15" si="6">SUM(D16:D17)</f>
        <v>0</v>
      </c>
      <c r="E15" s="8">
        <f t="shared" si="6"/>
        <v>0</v>
      </c>
      <c r="F15" s="8">
        <f t="shared" si="6"/>
        <v>0</v>
      </c>
      <c r="G15" s="8">
        <f t="shared" si="6"/>
        <v>144009.03999999998</v>
      </c>
    </row>
    <row r="16" spans="1:7" s="37" customFormat="1" x14ac:dyDescent="0.25">
      <c r="A16" s="9">
        <v>2911</v>
      </c>
      <c r="B16" s="12" t="s">
        <v>87</v>
      </c>
      <c r="C16" s="62">
        <v>54000</v>
      </c>
      <c r="D16" s="1">
        <v>0</v>
      </c>
      <c r="E16" s="1">
        <v>0</v>
      </c>
      <c r="F16" s="1">
        <v>0</v>
      </c>
      <c r="G16" s="11">
        <f>SUM(C16:F16)</f>
        <v>54000</v>
      </c>
    </row>
    <row r="17" spans="1:7" s="37" customFormat="1" ht="25.5" x14ac:dyDescent="0.25">
      <c r="A17" s="9">
        <v>2981</v>
      </c>
      <c r="B17" s="12" t="s">
        <v>88</v>
      </c>
      <c r="C17" s="62">
        <v>90009.04</v>
      </c>
      <c r="D17" s="1">
        <v>0</v>
      </c>
      <c r="E17" s="1">
        <v>0</v>
      </c>
      <c r="F17" s="1">
        <v>0</v>
      </c>
      <c r="G17" s="11">
        <f>SUM(C17:F17)</f>
        <v>90009.04</v>
      </c>
    </row>
    <row r="18" spans="1:7" x14ac:dyDescent="0.25">
      <c r="A18" s="4">
        <v>3000</v>
      </c>
      <c r="B18" s="5" t="s">
        <v>25</v>
      </c>
      <c r="C18" s="6">
        <f>C19+C23+C29+C25+C27+C21</f>
        <v>107591.43</v>
      </c>
      <c r="D18" s="6">
        <f t="shared" ref="D18:G18" si="7">D19+D23+D29+D25+D27+D21</f>
        <v>57523.46</v>
      </c>
      <c r="E18" s="6">
        <f t="shared" si="7"/>
        <v>94999.96</v>
      </c>
      <c r="F18" s="6">
        <f t="shared" si="7"/>
        <v>0</v>
      </c>
      <c r="G18" s="6">
        <f t="shared" si="7"/>
        <v>260114.85</v>
      </c>
    </row>
    <row r="19" spans="1:7" x14ac:dyDescent="0.25">
      <c r="A19" s="33">
        <v>3300</v>
      </c>
      <c r="B19" s="7" t="s">
        <v>26</v>
      </c>
      <c r="C19" s="8">
        <f>SUM(C20)</f>
        <v>47500.03</v>
      </c>
      <c r="D19" s="8">
        <f t="shared" ref="D19:E19" si="8">SUM(D20)</f>
        <v>47500</v>
      </c>
      <c r="E19" s="8">
        <f t="shared" si="8"/>
        <v>94999.96</v>
      </c>
      <c r="F19" s="8">
        <f t="shared" ref="F19:G19" si="9">SUM(F20:F20)</f>
        <v>0</v>
      </c>
      <c r="G19" s="8">
        <f t="shared" si="9"/>
        <v>189999.99</v>
      </c>
    </row>
    <row r="20" spans="1:7" ht="25.5" x14ac:dyDescent="0.25">
      <c r="A20" s="9">
        <v>3391</v>
      </c>
      <c r="B20" s="12" t="s">
        <v>27</v>
      </c>
      <c r="C20" s="1">
        <v>47500.03</v>
      </c>
      <c r="D20" s="1">
        <v>47500</v>
      </c>
      <c r="E20" s="1">
        <v>94999.96</v>
      </c>
      <c r="F20" s="2">
        <v>0</v>
      </c>
      <c r="G20" s="11">
        <f>SUM(C20:F20)</f>
        <v>189999.99</v>
      </c>
    </row>
    <row r="21" spans="1:7" s="37" customFormat="1" x14ac:dyDescent="0.25">
      <c r="A21" s="33">
        <v>3400</v>
      </c>
      <c r="B21" s="7" t="s">
        <v>89</v>
      </c>
      <c r="C21" s="8">
        <f>SUM(C22:C22)</f>
        <v>5088.92</v>
      </c>
      <c r="D21" s="8">
        <f t="shared" ref="D21:G21" si="10">SUM(D22:D22)</f>
        <v>0</v>
      </c>
      <c r="E21" s="8">
        <f t="shared" si="10"/>
        <v>0</v>
      </c>
      <c r="F21" s="8">
        <f t="shared" si="10"/>
        <v>0</v>
      </c>
      <c r="G21" s="8">
        <f t="shared" si="10"/>
        <v>5088.92</v>
      </c>
    </row>
    <row r="22" spans="1:7" s="37" customFormat="1" x14ac:dyDescent="0.25">
      <c r="A22" s="9">
        <v>3451</v>
      </c>
      <c r="B22" s="12" t="s">
        <v>90</v>
      </c>
      <c r="C22" s="62">
        <v>5088.92</v>
      </c>
      <c r="D22" s="1">
        <v>0</v>
      </c>
      <c r="E22" s="1">
        <v>0</v>
      </c>
      <c r="F22" s="1">
        <v>0</v>
      </c>
      <c r="G22" s="11">
        <f>SUM(C22:F22)</f>
        <v>5088.92</v>
      </c>
    </row>
    <row r="23" spans="1:7" x14ac:dyDescent="0.25">
      <c r="A23" s="33">
        <v>3500</v>
      </c>
      <c r="B23" s="7" t="s">
        <v>28</v>
      </c>
      <c r="C23" s="8">
        <f>SUM(C24:C24)</f>
        <v>10000</v>
      </c>
      <c r="D23" s="8">
        <f t="shared" ref="D23:G23" si="11">SUM(D24:D24)</f>
        <v>5000.57</v>
      </c>
      <c r="E23" s="8">
        <f t="shared" si="11"/>
        <v>0</v>
      </c>
      <c r="F23" s="8">
        <f t="shared" si="11"/>
        <v>0</v>
      </c>
      <c r="G23" s="8">
        <f t="shared" si="11"/>
        <v>15000.57</v>
      </c>
    </row>
    <row r="24" spans="1:7" ht="25.5" x14ac:dyDescent="0.25">
      <c r="A24" s="9">
        <v>3551</v>
      </c>
      <c r="B24" s="12" t="s">
        <v>46</v>
      </c>
      <c r="C24" s="62">
        <v>10000</v>
      </c>
      <c r="D24" s="62">
        <v>5000.57</v>
      </c>
      <c r="E24" s="1">
        <v>0</v>
      </c>
      <c r="F24" s="1">
        <v>0</v>
      </c>
      <c r="G24" s="11">
        <f>SUM(C24:F24)</f>
        <v>15000.57</v>
      </c>
    </row>
    <row r="25" spans="1:7" x14ac:dyDescent="0.25">
      <c r="A25" s="33">
        <v>3600</v>
      </c>
      <c r="B25" s="7" t="s">
        <v>38</v>
      </c>
      <c r="C25" s="8">
        <f>SUM(C26:C26)</f>
        <v>25002.52</v>
      </c>
      <c r="D25" s="8">
        <f t="shared" ref="D25:G25" si="12">SUM(D26:D26)</f>
        <v>0</v>
      </c>
      <c r="E25" s="8">
        <f t="shared" si="12"/>
        <v>0</v>
      </c>
      <c r="F25" s="8">
        <f t="shared" si="12"/>
        <v>0</v>
      </c>
      <c r="G25" s="8">
        <f t="shared" si="12"/>
        <v>25002.52</v>
      </c>
    </row>
    <row r="26" spans="1:7" ht="25.5" x14ac:dyDescent="0.25">
      <c r="A26" s="9">
        <v>3651</v>
      </c>
      <c r="B26" s="12" t="s">
        <v>39</v>
      </c>
      <c r="C26" s="62">
        <v>25002.52</v>
      </c>
      <c r="D26" s="1">
        <v>0</v>
      </c>
      <c r="E26" s="1">
        <v>0</v>
      </c>
      <c r="F26" s="1">
        <v>0</v>
      </c>
      <c r="G26" s="11">
        <f>SUM(C26:F26)</f>
        <v>25002.52</v>
      </c>
    </row>
    <row r="27" spans="1:7" x14ac:dyDescent="0.25">
      <c r="A27" s="33">
        <v>3700</v>
      </c>
      <c r="B27" s="29" t="s">
        <v>44</v>
      </c>
      <c r="C27" s="30">
        <f>C28</f>
        <v>5000</v>
      </c>
      <c r="D27" s="30">
        <f t="shared" ref="D27:G27" si="13">D28</f>
        <v>5022.8900000000003</v>
      </c>
      <c r="E27" s="30">
        <f t="shared" si="13"/>
        <v>0</v>
      </c>
      <c r="F27" s="30">
        <f t="shared" si="13"/>
        <v>0</v>
      </c>
      <c r="G27" s="30">
        <f t="shared" si="13"/>
        <v>10022.89</v>
      </c>
    </row>
    <row r="28" spans="1:7" x14ac:dyDescent="0.25">
      <c r="A28" s="9">
        <v>3751</v>
      </c>
      <c r="B28" s="12" t="s">
        <v>45</v>
      </c>
      <c r="C28" s="62">
        <v>5000</v>
      </c>
      <c r="D28" s="62">
        <v>5022.8900000000003</v>
      </c>
      <c r="E28" s="1">
        <v>0</v>
      </c>
      <c r="F28" s="1">
        <v>0</v>
      </c>
      <c r="G28" s="11">
        <f>SUM(C28:F28)</f>
        <v>10022.89</v>
      </c>
    </row>
    <row r="29" spans="1:7" x14ac:dyDescent="0.25">
      <c r="A29" s="33">
        <v>3900</v>
      </c>
      <c r="B29" s="7" t="s">
        <v>29</v>
      </c>
      <c r="C29" s="8">
        <f>SUM(C30)</f>
        <v>14999.96</v>
      </c>
      <c r="D29" s="8">
        <f t="shared" ref="D29:G29" si="14">SUM(D30)</f>
        <v>0</v>
      </c>
      <c r="E29" s="8">
        <f t="shared" si="14"/>
        <v>0</v>
      </c>
      <c r="F29" s="8">
        <f t="shared" si="14"/>
        <v>0</v>
      </c>
      <c r="G29" s="8">
        <f t="shared" si="14"/>
        <v>14999.96</v>
      </c>
    </row>
    <row r="30" spans="1:7" s="26" customFormat="1" x14ac:dyDescent="0.25">
      <c r="A30" s="9">
        <v>3992</v>
      </c>
      <c r="B30" s="10" t="s">
        <v>31</v>
      </c>
      <c r="C30" s="62">
        <v>14999.96</v>
      </c>
      <c r="D30" s="1"/>
      <c r="E30" s="1">
        <v>0</v>
      </c>
      <c r="F30" s="1">
        <v>0</v>
      </c>
      <c r="G30" s="11">
        <f>SUM(C30:F30)</f>
        <v>14999.96</v>
      </c>
    </row>
    <row r="31" spans="1:7" x14ac:dyDescent="0.25">
      <c r="A31" s="4">
        <v>5000</v>
      </c>
      <c r="B31" s="27" t="s">
        <v>36</v>
      </c>
      <c r="C31" s="6">
        <f>C35+C32</f>
        <v>93006.76999999999</v>
      </c>
      <c r="D31" s="6">
        <f t="shared" ref="D31:G31" si="15">D35+D32</f>
        <v>0</v>
      </c>
      <c r="E31" s="6">
        <f t="shared" si="15"/>
        <v>0</v>
      </c>
      <c r="F31" s="6">
        <f t="shared" si="15"/>
        <v>0</v>
      </c>
      <c r="G31" s="6">
        <f t="shared" si="15"/>
        <v>93006.76999999999</v>
      </c>
    </row>
    <row r="32" spans="1:7" x14ac:dyDescent="0.25">
      <c r="A32" s="18">
        <v>5100</v>
      </c>
      <c r="B32" s="20" t="s">
        <v>41</v>
      </c>
      <c r="C32" s="8">
        <f>C33+C34</f>
        <v>34006.79</v>
      </c>
      <c r="D32" s="8">
        <f t="shared" ref="D32:G32" si="16">D33+D34</f>
        <v>0</v>
      </c>
      <c r="E32" s="8">
        <f t="shared" si="16"/>
        <v>0</v>
      </c>
      <c r="F32" s="8">
        <f t="shared" si="16"/>
        <v>0</v>
      </c>
      <c r="G32" s="8">
        <f t="shared" si="16"/>
        <v>34006.79</v>
      </c>
    </row>
    <row r="33" spans="1:7" ht="25.5" x14ac:dyDescent="0.25">
      <c r="A33" s="23">
        <v>5151</v>
      </c>
      <c r="B33" s="24" t="s">
        <v>40</v>
      </c>
      <c r="C33" s="62">
        <v>2006.8</v>
      </c>
      <c r="D33" s="21">
        <v>0</v>
      </c>
      <c r="E33" s="21">
        <v>0</v>
      </c>
      <c r="F33" s="21">
        <v>0</v>
      </c>
      <c r="G33" s="11">
        <f>SUM(C33:F33)</f>
        <v>2006.8</v>
      </c>
    </row>
    <row r="34" spans="1:7" s="37" customFormat="1" x14ac:dyDescent="0.25">
      <c r="A34" s="23">
        <v>5191</v>
      </c>
      <c r="B34" s="28" t="s">
        <v>91</v>
      </c>
      <c r="C34" s="62">
        <v>31999.99</v>
      </c>
      <c r="D34" s="21">
        <v>0</v>
      </c>
      <c r="E34" s="21">
        <v>0</v>
      </c>
      <c r="F34" s="21">
        <v>0</v>
      </c>
      <c r="G34" s="11">
        <f>SUM(C34:F34)</f>
        <v>31999.99</v>
      </c>
    </row>
    <row r="35" spans="1:7" x14ac:dyDescent="0.25">
      <c r="A35" s="18">
        <v>5600</v>
      </c>
      <c r="B35" s="20" t="s">
        <v>37</v>
      </c>
      <c r="C35" s="19">
        <f>C36+C37</f>
        <v>58999.979999999996</v>
      </c>
      <c r="D35" s="19">
        <f t="shared" ref="D35:G35" si="17">D36+D37</f>
        <v>0</v>
      </c>
      <c r="E35" s="19">
        <f t="shared" si="17"/>
        <v>0</v>
      </c>
      <c r="F35" s="19">
        <f t="shared" si="17"/>
        <v>0</v>
      </c>
      <c r="G35" s="19">
        <f t="shared" si="17"/>
        <v>58999.979999999996</v>
      </c>
    </row>
    <row r="36" spans="1:7" ht="25.5" x14ac:dyDescent="0.25">
      <c r="A36" s="9">
        <v>5651</v>
      </c>
      <c r="B36" s="12" t="s">
        <v>48</v>
      </c>
      <c r="C36" s="62">
        <v>8999.98</v>
      </c>
      <c r="D36" s="1">
        <v>0</v>
      </c>
      <c r="E36" s="1">
        <v>0</v>
      </c>
      <c r="F36" s="1">
        <v>0</v>
      </c>
      <c r="G36" s="11">
        <f t="shared" ref="G36:G37" si="18">SUM(C36:F36)</f>
        <v>8999.98</v>
      </c>
    </row>
    <row r="37" spans="1:7" s="37" customFormat="1" ht="15.75" thickBot="1" x14ac:dyDescent="0.3">
      <c r="A37" s="56">
        <v>5694</v>
      </c>
      <c r="B37" s="57" t="s">
        <v>92</v>
      </c>
      <c r="C37" s="62">
        <v>50000</v>
      </c>
      <c r="D37" s="58"/>
      <c r="E37" s="58"/>
      <c r="F37" s="58"/>
      <c r="G37" s="11">
        <f t="shared" si="18"/>
        <v>50000</v>
      </c>
    </row>
    <row r="38" spans="1:7" ht="15.75" thickBot="1" x14ac:dyDescent="0.3">
      <c r="A38" s="48" t="s">
        <v>30</v>
      </c>
      <c r="B38" s="49"/>
      <c r="C38" s="50">
        <f>C4+C18+C31</f>
        <v>534608.29999999993</v>
      </c>
      <c r="D38" s="50">
        <f>D4+D18+D31</f>
        <v>90391.739999999991</v>
      </c>
      <c r="E38" s="50">
        <f>E4+E18+E31</f>
        <v>94999.96</v>
      </c>
      <c r="F38" s="50">
        <f>F4+F18+F31</f>
        <v>0</v>
      </c>
      <c r="G38" s="51">
        <f>G4+G18+G31</f>
        <v>720000</v>
      </c>
    </row>
    <row r="41" spans="1:7" x14ac:dyDescent="0.25">
      <c r="G41" s="34"/>
    </row>
    <row r="42" spans="1:7" x14ac:dyDescent="0.25">
      <c r="G42" s="34"/>
    </row>
    <row r="44" spans="1:7" x14ac:dyDescent="0.25">
      <c r="E44" s="3"/>
    </row>
    <row r="45" spans="1:7" x14ac:dyDescent="0.25">
      <c r="E45" s="34"/>
    </row>
    <row r="46" spans="1:7" x14ac:dyDescent="0.25">
      <c r="E46" s="34"/>
    </row>
    <row r="47" spans="1:7" x14ac:dyDescent="0.25">
      <c r="E47" s="34"/>
    </row>
    <row r="48" spans="1:7" x14ac:dyDescent="0.25">
      <c r="E48" s="34"/>
    </row>
  </sheetData>
  <mergeCells count="5">
    <mergeCell ref="A1:G1"/>
    <mergeCell ref="A2:A3"/>
    <mergeCell ref="B2:B3"/>
    <mergeCell ref="C2:F2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SP</vt:lpstr>
      <vt:lpstr>SP Objeto de Gasto</vt:lpstr>
      <vt:lpstr>GO</vt:lpstr>
      <vt:lpstr>Objeto de Gasto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Beatriz Cabrales Delgadillo</dc:creator>
  <cp:lastModifiedBy>Junta Intermunicipal Región Valles</cp:lastModifiedBy>
  <dcterms:created xsi:type="dcterms:W3CDTF">2019-12-27T14:33:14Z</dcterms:created>
  <dcterms:modified xsi:type="dcterms:W3CDTF">2021-10-28T17:56:27Z</dcterms:modified>
</cp:coreProperties>
</file>