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mon\OneDrive\Documentos\Proyectos\Proyectos 2022\"/>
    </mc:Choice>
  </mc:AlternateContent>
  <xr:revisionPtr revIDLastSave="0" documentId="13_ncr:1_{1CF5C2C2-53FA-4CB4-8674-280D02A0CC5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pto serv pers" sheetId="5" r:id="rId1"/>
    <sheet name="Ppto. gto op" sheetId="1" r:id="rId2"/>
    <sheet name="avance-físico" sheetId="2" r:id="rId3"/>
    <sheet name="avance-financiero" sheetId="3" r:id="rId4"/>
    <sheet name="ministracion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25" i="3"/>
  <c r="D25" i="3"/>
  <c r="E25" i="3"/>
  <c r="I8" i="1"/>
  <c r="I7" i="1"/>
  <c r="K34" i="5"/>
  <c r="K32" i="5"/>
  <c r="K13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10" i="5"/>
  <c r="K11" i="5"/>
  <c r="K12" i="5"/>
  <c r="K14" i="5" l="1"/>
  <c r="K7" i="1" l="1"/>
  <c r="L7" i="1" s="1"/>
  <c r="B25" i="3"/>
  <c r="B26" i="3" s="1"/>
  <c r="C26" i="3" s="1"/>
  <c r="D26" i="3" s="1"/>
  <c r="E26" i="3" s="1"/>
  <c r="M7" i="1" l="1"/>
  <c r="N7" i="1" s="1"/>
  <c r="K8" i="1" l="1"/>
  <c r="L8" i="1" l="1"/>
  <c r="M8" i="1" s="1"/>
  <c r="M11" i="1" s="1"/>
  <c r="D11" i="2"/>
  <c r="D16" i="2" s="1"/>
  <c r="E11" i="2"/>
  <c r="E16" i="2" s="1"/>
  <c r="C11" i="2"/>
  <c r="C17" i="2" s="1"/>
  <c r="C6" i="2"/>
  <c r="F11" i="2"/>
  <c r="D20" i="3"/>
  <c r="C20" i="3"/>
  <c r="B20" i="3"/>
  <c r="D17" i="2" l="1"/>
  <c r="E17" i="2" s="1"/>
  <c r="F17" i="2" s="1"/>
  <c r="C16" i="2"/>
  <c r="G8" i="1" l="1"/>
  <c r="D11" i="4"/>
  <c r="H8" i="1" l="1"/>
  <c r="K36" i="5" l="1"/>
  <c r="E20" i="3" l="1"/>
  <c r="C15" i="3"/>
  <c r="D15" i="3"/>
  <c r="E15" i="3"/>
  <c r="B15" i="3"/>
  <c r="D6" i="2"/>
  <c r="E6" i="2"/>
  <c r="F6" i="2"/>
  <c r="B16" i="2"/>
  <c r="F11" i="4"/>
  <c r="E11" i="4"/>
  <c r="D12" i="4"/>
  <c r="E12" i="4" l="1"/>
  <c r="F12" i="4" s="1"/>
  <c r="G12" i="4" s="1"/>
</calcChain>
</file>

<file path=xl/sharedStrings.xml><?xml version="1.0" encoding="utf-8"?>
<sst xmlns="http://schemas.openxmlformats.org/spreadsheetml/2006/main" count="177" uniqueCount="106">
  <si>
    <t xml:space="preserve">EJE ESTRATEGICO </t>
  </si>
  <si>
    <t xml:space="preserve">DESCRIPCIÓN </t>
  </si>
  <si>
    <t xml:space="preserve">CANTIDAD </t>
  </si>
  <si>
    <t xml:space="preserve">PRECIO UNITARIO </t>
  </si>
  <si>
    <t>IMPORTE</t>
  </si>
  <si>
    <t xml:space="preserve">SUBTOTAL DEL PROYECTO </t>
  </si>
  <si>
    <t>$</t>
  </si>
  <si>
    <t xml:space="preserve">LINEA DE ACCIÓN </t>
  </si>
  <si>
    <t xml:space="preserve">UNIDAD DE MEDIDA </t>
  </si>
  <si>
    <t>Etapa/Concepto</t>
  </si>
  <si>
    <t xml:space="preserve">Ponderación </t>
  </si>
  <si>
    <t xml:space="preserve">1. Proceso de licitación </t>
  </si>
  <si>
    <t xml:space="preserve">Elaboración de bases de licitación y términos de referencia </t>
  </si>
  <si>
    <t>Publicación de convocatoria / Licitación pública abierta</t>
  </si>
  <si>
    <t xml:space="preserve">Fallo </t>
  </si>
  <si>
    <t xml:space="preserve">Firma de Contrato de asignación </t>
  </si>
  <si>
    <t>3- Reporte financiero e informes de avances físicos financieros</t>
  </si>
  <si>
    <t>Avance acumulado (%)</t>
  </si>
  <si>
    <t>Monto acumulado ($)</t>
  </si>
  <si>
    <t xml:space="preserve">Aportación Estatal: </t>
  </si>
  <si>
    <t xml:space="preserve">Aportación Municipal: </t>
  </si>
  <si>
    <t xml:space="preserve">Otros </t>
  </si>
  <si>
    <t xml:space="preserve">Servicios personales </t>
  </si>
  <si>
    <t xml:space="preserve">Gastos de Operación </t>
  </si>
  <si>
    <t>Informe de avances fisico - financiero</t>
  </si>
  <si>
    <t>Monto parcial (pesos )</t>
  </si>
  <si>
    <t>Monto acumulado (pesos)</t>
  </si>
  <si>
    <t>Total de aportaciones =</t>
  </si>
  <si>
    <t xml:space="preserve"> Monto total del Programa y/o Proyecto: </t>
  </si>
  <si>
    <t xml:space="preserve">MINISTRACIONES </t>
  </si>
  <si>
    <t>IVA</t>
  </si>
  <si>
    <t>PRIMER TRIMESTRE</t>
  </si>
  <si>
    <t>SEGUNDO TRIMESTRE</t>
  </si>
  <si>
    <t>TERCER TRIMESTRE</t>
  </si>
  <si>
    <t>CUARTO TRIMESTRE</t>
  </si>
  <si>
    <t>Cuarto trimestre</t>
  </si>
  <si>
    <t>Primer trimestre</t>
  </si>
  <si>
    <t>Segundo trimestre</t>
  </si>
  <si>
    <t>Tercer trimestre</t>
  </si>
  <si>
    <t>Ecosistemas, energía y conectividad biológica</t>
  </si>
  <si>
    <t>Pieza</t>
  </si>
  <si>
    <t xml:space="preserve">LÍNEA DE ACCIÓN : </t>
  </si>
  <si>
    <t xml:space="preserve">PLANTILLA / PROGRAMA </t>
  </si>
  <si>
    <t xml:space="preserve">PUESTO </t>
  </si>
  <si>
    <t xml:space="preserve">NOMBRE </t>
  </si>
  <si>
    <t xml:space="preserve">DIAS DEL AÑO </t>
  </si>
  <si>
    <t xml:space="preserve">IMSS </t>
  </si>
  <si>
    <t>RCV</t>
  </si>
  <si>
    <t>Total de pago de nomina, aguinaldo, prima vacacional, IMSS, RCV e Infonavit =</t>
  </si>
  <si>
    <t xml:space="preserve">Total = </t>
  </si>
  <si>
    <t>JUNTA INTERMUNICIPAL DE MEDIO AMBIENTE PARA LA GESTIÓN INTEGRAL DE LA REGIÓN VALLES</t>
  </si>
  <si>
    <t xml:space="preserve">a) EJE ESTRATÉGICO : </t>
  </si>
  <si>
    <t>Eventual</t>
  </si>
  <si>
    <t>JEFE DE BRIGADA 1</t>
  </si>
  <si>
    <t>JEFE DE BRIGADA 2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</si>
  <si>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</si>
  <si>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</si>
  <si>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</si>
  <si>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</si>
  <si>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</si>
  <si>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</si>
  <si>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</si>
  <si>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</si>
  <si>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</si>
  <si>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</si>
  <si>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</si>
  <si>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</si>
  <si>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</si>
  <si>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</si>
  <si>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</si>
  <si>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</si>
  <si>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</si>
  <si>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</si>
  <si>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VACANTE</t>
  </si>
  <si>
    <t xml:space="preserve">SUELDO PROPORCIONAL </t>
  </si>
  <si>
    <t>AGUINALDO PROPORCIONAL</t>
  </si>
  <si>
    <t>PRIMA VACACIONAL  PROPORCIONAL</t>
  </si>
  <si>
    <t xml:space="preserve">TOTAL  POR TRABAJADOR </t>
  </si>
  <si>
    <t>Manejo del fuego</t>
  </si>
  <si>
    <t xml:space="preserve">Fortalecimiento de las brigadas regionales de prevención y combate  de incendios forestales </t>
  </si>
  <si>
    <t>ACTIVIDAD</t>
  </si>
  <si>
    <t>(Un millón quinientos mil pesos 00/100 m.n.)</t>
  </si>
  <si>
    <t>Subtotal</t>
  </si>
  <si>
    <t>MANEJO DEL FUEGO A TRAVÉS DE ACCIONES Y ESTRATEGIAS  PARA LA GESTIÓN AMBIENTAL COMO MECANISMOS DE GOBERNANZA TERRITORIAL, A TRAVÉS DE LA JUNTA INTERMUNICIPAL JIMAV</t>
  </si>
  <si>
    <t xml:space="preserve">Contratación de dos brigadas regionales de prevención y combate  de incendios forestales  </t>
  </si>
  <si>
    <t xml:space="preserve">Otras medidas de carácter laboral y económico </t>
  </si>
  <si>
    <t>Manejo del Fuego a través de acciones y estrategias para la gestión ambiental como mecanismos de gobernanza territorial, a través de la Junta Intermunicipal JIMAV</t>
  </si>
  <si>
    <t>MONTO</t>
  </si>
  <si>
    <t>CONCEPTO</t>
  </si>
  <si>
    <t>DESTINO</t>
  </si>
  <si>
    <t>2. Manejo del Fuego</t>
  </si>
  <si>
    <t>Avance parcial (%)</t>
  </si>
  <si>
    <t>Contratación de dos brigadas regionales de prevención y combate  de incendios forestales (Servicios Personales)</t>
  </si>
  <si>
    <t>Monto parcial ($)</t>
  </si>
  <si>
    <t>iva</t>
  </si>
  <si>
    <t>subtotal</t>
  </si>
  <si>
    <t>Adquisición de un vehículo tipo pick up, tracción 4X4, diesel, Modelo 2022</t>
  </si>
  <si>
    <t>COORDINADOR DE MANEJO DE FUEGO</t>
  </si>
  <si>
    <t>INFONAVIT</t>
  </si>
  <si>
    <t>BRIGADISTA 19</t>
  </si>
  <si>
    <t>BRIGADISTA 20</t>
  </si>
  <si>
    <t>DIMENSIONAMIENTO GASTOS DE OPERACIÓN. SERVICIOS PERSONALES 2022</t>
  </si>
  <si>
    <t>CALENDARIO FÍSICO 2022</t>
  </si>
  <si>
    <t>DIMENSIONAMIENTO GASTOS DE OPERACIÓN 2022</t>
  </si>
  <si>
    <t>CALENDARIO FINANCIERO Y EROGACIÓN ESTATAL 2022</t>
  </si>
  <si>
    <t>CALENDARIO DE MINISTRACIONES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</si>
</sst>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4" fontId="4" fillId="0" borderId="0" xfId="1" applyFont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4" fontId="2" fillId="0" borderId="5" xfId="1" applyFont="1" applyBorder="1" applyAlignment="1">
      <alignment vertical="center"/>
    </xf>
    <xf numFmtId="44" fontId="0" fillId="0" borderId="4" xfId="1" applyFont="1" applyBorder="1" applyAlignment="1">
      <alignment vertical="center"/>
    </xf>
    <xf numFmtId="44" fontId="0" fillId="0" borderId="19" xfId="1" applyFont="1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44" fontId="0" fillId="2" borderId="1" xfId="0" applyNumberFormat="1" applyFill="1" applyBorder="1"/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vertical="center"/>
    </xf>
    <xf numFmtId="0" fontId="8" fillId="0" borderId="0" xfId="0" applyFont="1"/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4" fontId="3" fillId="2" borderId="1" xfId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3" fillId="0" borderId="15" xfId="0" applyFont="1" applyBorder="1" applyAlignment="1">
      <alignment vertical="center" wrapText="1"/>
    </xf>
    <xf numFmtId="2" fontId="5" fillId="2" borderId="16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0" fontId="12" fillId="0" borderId="1" xfId="1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0" borderId="3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18" xfId="2" applyNumberFormat="1" applyFont="1" applyBorder="1" applyAlignment="1">
      <alignment horizontal="center" vertical="center"/>
    </xf>
    <xf numFmtId="1" fontId="0" fillId="0" borderId="32" xfId="2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right" vertical="center"/>
    </xf>
    <xf numFmtId="8" fontId="14" fillId="4" borderId="1" xfId="0" applyNumberFormat="1" applyFont="1" applyFill="1" applyBorder="1" applyAlignment="1">
      <alignment horizontal="right" vertical="center"/>
    </xf>
    <xf numFmtId="1" fontId="12" fillId="0" borderId="5" xfId="1" applyNumberFormat="1" applyFont="1" applyBorder="1" applyAlignment="1">
      <alignment horizontal="center" vertical="center"/>
    </xf>
    <xf numFmtId="1" fontId="12" fillId="0" borderId="6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10" fillId="0" borderId="0" xfId="0" applyNumberFormat="1" applyFont="1" applyAlignment="1">
      <alignment vertical="center" wrapText="1"/>
    </xf>
    <xf numFmtId="10" fontId="0" fillId="0" borderId="1" xfId="2" applyNumberFormat="1" applyFont="1" applyBorder="1" applyAlignment="1">
      <alignment horizontal="center" vertical="center"/>
    </xf>
    <xf numFmtId="10" fontId="0" fillId="0" borderId="16" xfId="2" applyNumberFormat="1" applyFont="1" applyBorder="1" applyAlignment="1">
      <alignment horizontal="center" vertical="center"/>
    </xf>
    <xf numFmtId="10" fontId="0" fillId="2" borderId="7" xfId="2" applyNumberFormat="1" applyFont="1" applyFill="1" applyBorder="1" applyAlignment="1">
      <alignment horizontal="center" vertical="center"/>
    </xf>
    <xf numFmtId="10" fontId="0" fillId="2" borderId="23" xfId="2" applyNumberFormat="1" applyFont="1" applyFill="1" applyBorder="1" applyAlignment="1">
      <alignment horizontal="center" vertical="center"/>
    </xf>
    <xf numFmtId="10" fontId="0" fillId="2" borderId="25" xfId="2" applyNumberFormat="1" applyFont="1" applyFill="1" applyBorder="1" applyAlignment="1">
      <alignment horizontal="center" vertical="center"/>
    </xf>
    <xf numFmtId="10" fontId="0" fillId="2" borderId="11" xfId="2" applyNumberFormat="1" applyFont="1" applyFill="1" applyBorder="1" applyAlignment="1">
      <alignment horizontal="center" vertical="center"/>
    </xf>
    <xf numFmtId="10" fontId="0" fillId="2" borderId="8" xfId="2" applyNumberFormat="1" applyFont="1" applyFill="1" applyBorder="1" applyAlignment="1">
      <alignment horizontal="center" vertical="center"/>
    </xf>
    <xf numFmtId="10" fontId="0" fillId="2" borderId="12" xfId="2" applyNumberFormat="1" applyFont="1" applyFill="1" applyBorder="1" applyAlignment="1">
      <alignment horizontal="center" vertical="center"/>
    </xf>
    <xf numFmtId="43" fontId="0" fillId="0" borderId="4" xfId="1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44" fontId="2" fillId="0" borderId="35" xfId="1" applyFont="1" applyBorder="1" applyAlignment="1">
      <alignment vertical="center"/>
    </xf>
    <xf numFmtId="44" fontId="0" fillId="0" borderId="4" xfId="1" applyFont="1" applyFill="1" applyBorder="1" applyAlignment="1">
      <alignment vertical="center"/>
    </xf>
    <xf numFmtId="0" fontId="0" fillId="0" borderId="4" xfId="0" applyBorder="1"/>
    <xf numFmtId="44" fontId="2" fillId="0" borderId="21" xfId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44" fontId="3" fillId="0" borderId="0" xfId="1" applyFont="1" applyAlignment="1">
      <alignment vertical="center"/>
    </xf>
    <xf numFmtId="44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44" fontId="13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4" fontId="8" fillId="0" borderId="0" xfId="0" applyNumberFormat="1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37" xfId="1" applyFont="1" applyBorder="1" applyAlignment="1">
      <alignment vertical="center"/>
    </xf>
    <xf numFmtId="44" fontId="4" fillId="0" borderId="1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4" fontId="4" fillId="0" borderId="11" xfId="1" applyFont="1" applyBorder="1" applyAlignment="1">
      <alignment vertical="center"/>
    </xf>
    <xf numFmtId="44" fontId="4" fillId="0" borderId="38" xfId="1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0" fontId="3" fillId="0" borderId="39" xfId="0" applyFont="1" applyBorder="1" applyAlignment="1">
      <alignment horizontal="right" vertical="center"/>
    </xf>
    <xf numFmtId="44" fontId="3" fillId="0" borderId="28" xfId="1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44" fontId="3" fillId="0" borderId="29" xfId="1" applyFont="1" applyBorder="1" applyAlignment="1">
      <alignment vertical="center"/>
    </xf>
    <xf numFmtId="0" fontId="3" fillId="0" borderId="40" xfId="0" applyFont="1" applyBorder="1" applyAlignment="1">
      <alignment horizontal="right" vertical="center"/>
    </xf>
    <xf numFmtId="44" fontId="3" fillId="0" borderId="30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817325</xdr:colOff>
      <xdr:row>3</xdr:row>
      <xdr:rowOff>140072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969820-7E25-4731-B6D5-1C0E6B465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5354" cy="854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28576</xdr:rowOff>
    </xdr:from>
    <xdr:to>
      <xdr:col>0</xdr:col>
      <xdr:colOff>1885950</xdr:colOff>
      <xdr:row>4</xdr:row>
      <xdr:rowOff>11791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748A01-9A6D-4302-8211-E700B7A20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8576"/>
          <a:ext cx="1371600" cy="716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171450</xdr:rowOff>
    </xdr:from>
    <xdr:to>
      <xdr:col>0</xdr:col>
      <xdr:colOff>1019175</xdr:colOff>
      <xdr:row>3</xdr:row>
      <xdr:rowOff>178432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EE434B-356C-4718-89C0-607691C64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71475"/>
          <a:ext cx="981075" cy="4927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242780</xdr:rowOff>
    </xdr:from>
    <xdr:to>
      <xdr:col>0</xdr:col>
      <xdr:colOff>1209674</xdr:colOff>
      <xdr:row>3</xdr:row>
      <xdr:rowOff>125937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61868D-B918-4E8E-B3DE-8AB0040E1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442805"/>
          <a:ext cx="981075" cy="4927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28577</xdr:rowOff>
    </xdr:from>
    <xdr:to>
      <xdr:col>0</xdr:col>
      <xdr:colOff>1213350</xdr:colOff>
      <xdr:row>4</xdr:row>
      <xdr:rowOff>190020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AE6652-3A11-4A48-B3F6-C9901D86A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95302"/>
          <a:ext cx="1080000" cy="54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opLeftCell="A23" zoomScale="85" zoomScaleNormal="85" workbookViewId="0">
      <selection activeCell="K36" sqref="K36"/>
    </sheetView>
  </sheetViews>
  <sheetFormatPr baseColWidth="10" defaultRowHeight="15" x14ac:dyDescent="0.25"/>
  <cols>
    <col min="1" max="1" width="12.28515625" style="13" customWidth="1"/>
    <col min="2" max="2" width="22" style="13" customWidth="1"/>
    <col min="3" max="3" width="21" style="13" customWidth="1"/>
    <col min="4" max="4" width="10.42578125" style="13" bestFit="1" customWidth="1"/>
    <col min="5" max="5" width="19.42578125" style="13" customWidth="1"/>
    <col min="6" max="6" width="18.140625" style="13" customWidth="1"/>
    <col min="7" max="7" width="13.5703125" style="13" customWidth="1"/>
    <col min="8" max="9" width="11.5703125" style="13" bestFit="1" customWidth="1"/>
    <col min="10" max="10" width="13.42578125" style="13" customWidth="1"/>
    <col min="11" max="11" width="19" style="13" customWidth="1"/>
    <col min="12" max="12" width="12.5703125" style="13" bestFit="1" customWidth="1"/>
    <col min="13" max="16384" width="11.42578125" style="13"/>
  </cols>
  <sheetData>
    <row r="1" spans="1:13" x14ac:dyDescent="0.25">
      <c r="A1" s="12"/>
      <c r="B1" s="12"/>
      <c r="C1" s="12"/>
      <c r="D1" s="12"/>
      <c r="E1" s="12"/>
      <c r="F1" s="12"/>
      <c r="G1" s="12"/>
      <c r="H1" s="12"/>
    </row>
    <row r="2" spans="1:13" ht="15.75" x14ac:dyDescent="0.25">
      <c r="C2" s="125" t="s">
        <v>50</v>
      </c>
      <c r="D2" s="125"/>
      <c r="E2" s="125"/>
      <c r="F2" s="125"/>
      <c r="G2" s="125"/>
      <c r="H2" s="125"/>
      <c r="I2" s="125"/>
      <c r="J2" s="125"/>
      <c r="K2" s="125"/>
    </row>
    <row r="3" spans="1:13" ht="25.5" customHeight="1" x14ac:dyDescent="0.25">
      <c r="A3" s="12"/>
      <c r="B3" s="12"/>
      <c r="C3" s="133" t="s">
        <v>83</v>
      </c>
      <c r="D3" s="133"/>
      <c r="E3" s="133"/>
      <c r="F3" s="133"/>
      <c r="G3" s="133"/>
      <c r="H3" s="133"/>
      <c r="I3" s="133"/>
      <c r="J3" s="133"/>
      <c r="K3" s="133"/>
    </row>
    <row r="4" spans="1:13" x14ac:dyDescent="0.25">
      <c r="A4" s="71"/>
      <c r="B4" s="71"/>
      <c r="C4" s="126" t="s">
        <v>101</v>
      </c>
      <c r="D4" s="126"/>
      <c r="E4" s="126"/>
      <c r="F4" s="126"/>
      <c r="G4" s="126"/>
      <c r="H4" s="126"/>
      <c r="I4" s="126"/>
      <c r="J4" s="126"/>
      <c r="K4" s="126"/>
    </row>
    <row r="5" spans="1:13" x14ac:dyDescent="0.25">
      <c r="A5" s="12"/>
      <c r="B5" s="12"/>
      <c r="C5" s="12"/>
      <c r="D5" s="12"/>
      <c r="E5" s="12"/>
      <c r="F5" s="12"/>
      <c r="G5" s="12"/>
      <c r="H5" s="12"/>
    </row>
    <row r="6" spans="1:13" ht="15.75" customHeight="1" x14ac:dyDescent="0.25">
      <c r="A6" s="131" t="s">
        <v>51</v>
      </c>
      <c r="B6" s="131"/>
      <c r="C6" s="131"/>
      <c r="D6" s="132" t="s">
        <v>39</v>
      </c>
      <c r="E6" s="132"/>
      <c r="F6" s="132"/>
      <c r="G6" s="132"/>
      <c r="H6" s="132"/>
      <c r="I6" s="132"/>
      <c r="J6" s="132"/>
      <c r="K6" s="132"/>
      <c r="M6" s="96"/>
    </row>
    <row r="7" spans="1:13" ht="15.75" customHeight="1" x14ac:dyDescent="0.25">
      <c r="A7" s="127" t="s">
        <v>41</v>
      </c>
      <c r="B7" s="127"/>
      <c r="C7" s="127"/>
      <c r="D7" s="128" t="s">
        <v>78</v>
      </c>
      <c r="E7" s="128"/>
      <c r="F7" s="128"/>
      <c r="G7" s="128"/>
      <c r="H7" s="128"/>
      <c r="I7" s="128"/>
      <c r="J7" s="128"/>
      <c r="K7" s="128"/>
    </row>
    <row r="8" spans="1:13" ht="15.75" customHeight="1" thickBot="1" x14ac:dyDescent="0.3">
      <c r="A8" s="127" t="s">
        <v>80</v>
      </c>
      <c r="B8" s="127"/>
      <c r="C8" s="127"/>
      <c r="D8" s="128" t="s">
        <v>84</v>
      </c>
      <c r="E8" s="128"/>
      <c r="F8" s="128"/>
      <c r="G8" s="128"/>
      <c r="H8" s="128"/>
      <c r="I8" s="128"/>
      <c r="J8" s="128"/>
      <c r="K8" s="128"/>
    </row>
    <row r="9" spans="1:13" ht="36" x14ac:dyDescent="0.25">
      <c r="A9" s="40" t="s">
        <v>42</v>
      </c>
      <c r="B9" s="41" t="s">
        <v>43</v>
      </c>
      <c r="C9" s="41" t="s">
        <v>44</v>
      </c>
      <c r="D9" s="41" t="s">
        <v>45</v>
      </c>
      <c r="E9" s="41" t="s">
        <v>74</v>
      </c>
      <c r="F9" s="41" t="s">
        <v>75</v>
      </c>
      <c r="G9" s="41" t="s">
        <v>76</v>
      </c>
      <c r="H9" s="41" t="s">
        <v>46</v>
      </c>
      <c r="I9" s="41" t="s">
        <v>47</v>
      </c>
      <c r="J9" s="101" t="s">
        <v>98</v>
      </c>
      <c r="K9" s="42" t="s">
        <v>77</v>
      </c>
    </row>
    <row r="10" spans="1:13" ht="24" x14ac:dyDescent="0.25">
      <c r="A10" s="103" t="s">
        <v>52</v>
      </c>
      <c r="B10" s="37" t="s">
        <v>97</v>
      </c>
      <c r="C10" s="104" t="s">
        <v>73</v>
      </c>
      <c r="D10" s="104">
        <v>365</v>
      </c>
      <c r="E10" s="38">
        <v>204400</v>
      </c>
      <c r="F10" s="38">
        <v>8400</v>
      </c>
      <c r="G10" s="38">
        <v>840</v>
      </c>
      <c r="H10" s="38">
        <v>16997.400000000001</v>
      </c>
      <c r="I10" s="38">
        <v>16646.28</v>
      </c>
      <c r="J10" s="105">
        <v>10535.64</v>
      </c>
      <c r="K10" s="106">
        <f>SUM(E10:J10)</f>
        <v>257819.32</v>
      </c>
    </row>
    <row r="11" spans="1:13" x14ac:dyDescent="0.25">
      <c r="A11" s="103" t="s">
        <v>52</v>
      </c>
      <c r="B11" s="107" t="s">
        <v>53</v>
      </c>
      <c r="C11" s="104" t="s">
        <v>73</v>
      </c>
      <c r="D11" s="104">
        <v>91</v>
      </c>
      <c r="E11" s="38">
        <v>33336.200000000004</v>
      </c>
      <c r="F11" s="38">
        <v>1369.9808219178083</v>
      </c>
      <c r="G11" s="38">
        <v>136.99808219178084</v>
      </c>
      <c r="H11" s="38">
        <v>3236.37</v>
      </c>
      <c r="I11" s="38">
        <v>2692.77</v>
      </c>
      <c r="J11" s="108">
        <v>1704.3000000000002</v>
      </c>
      <c r="K11" s="106">
        <f>SUM(E11:J11)</f>
        <v>42476.618904109593</v>
      </c>
      <c r="L11" s="102"/>
    </row>
    <row r="12" spans="1:13" x14ac:dyDescent="0.25">
      <c r="A12" s="103" t="s">
        <v>52</v>
      </c>
      <c r="B12" s="107" t="s">
        <v>54</v>
      </c>
      <c r="C12" s="104" t="s">
        <v>73</v>
      </c>
      <c r="D12" s="104">
        <v>91</v>
      </c>
      <c r="E12" s="38">
        <v>33336.200000000004</v>
      </c>
      <c r="F12" s="38">
        <v>1369.9808219178083</v>
      </c>
      <c r="G12" s="38">
        <v>136.99808219178084</v>
      </c>
      <c r="H12" s="38">
        <v>3236.37</v>
      </c>
      <c r="I12" s="38">
        <v>2692.77</v>
      </c>
      <c r="J12" s="108">
        <v>1704.3000000000002</v>
      </c>
      <c r="K12" s="106">
        <f>SUM(E12:J12)</f>
        <v>42476.618904109593</v>
      </c>
      <c r="L12" s="14"/>
    </row>
    <row r="13" spans="1:13" x14ac:dyDescent="0.25">
      <c r="A13" s="103" t="s">
        <v>52</v>
      </c>
      <c r="B13" s="107" t="s">
        <v>55</v>
      </c>
      <c r="C13" s="104" t="s">
        <v>73</v>
      </c>
      <c r="D13" s="104">
        <v>91</v>
      </c>
      <c r="E13" s="38">
        <v>26971.640000000003</v>
      </c>
      <c r="F13" s="38">
        <v>1108.4235616438357</v>
      </c>
      <c r="G13" s="38">
        <v>110.84235616438357</v>
      </c>
      <c r="H13" s="38">
        <v>2881.77</v>
      </c>
      <c r="I13" s="38">
        <v>2178.66</v>
      </c>
      <c r="J13" s="108">
        <v>1377</v>
      </c>
      <c r="K13" s="106">
        <f t="shared" ref="K13:K31" si="0">SUM(E13:J13)</f>
        <v>34628.335917808217</v>
      </c>
      <c r="L13" s="14"/>
    </row>
    <row r="14" spans="1:13" x14ac:dyDescent="0.25">
      <c r="A14" s="103" t="s">
        <v>52</v>
      </c>
      <c r="B14" s="107" t="s">
        <v>56</v>
      </c>
      <c r="C14" s="104" t="s">
        <v>73</v>
      </c>
      <c r="D14" s="104">
        <v>91</v>
      </c>
      <c r="E14" s="38">
        <v>26971.640000000003</v>
      </c>
      <c r="F14" s="38">
        <v>1108.4235616438357</v>
      </c>
      <c r="G14" s="38">
        <v>110.84235616438357</v>
      </c>
      <c r="H14" s="38">
        <v>2881.77</v>
      </c>
      <c r="I14" s="38">
        <v>2178.66</v>
      </c>
      <c r="J14" s="38">
        <v>1377</v>
      </c>
      <c r="K14" s="106">
        <f t="shared" si="0"/>
        <v>34628.335917808217</v>
      </c>
      <c r="L14" s="45"/>
    </row>
    <row r="15" spans="1:13" x14ac:dyDescent="0.25">
      <c r="A15" s="103" t="s">
        <v>52</v>
      </c>
      <c r="B15" s="107" t="s">
        <v>57</v>
      </c>
      <c r="C15" s="104" t="s">
        <v>73</v>
      </c>
      <c r="D15" s="104">
        <v>91</v>
      </c>
      <c r="E15" s="38">
        <v>26971.640000000003</v>
      </c>
      <c r="F15" s="38">
        <v>1108.4235616438357</v>
      </c>
      <c r="G15" s="38">
        <v>110.84235616438357</v>
      </c>
      <c r="H15" s="38">
        <v>2881.77</v>
      </c>
      <c r="I15" s="38">
        <v>2178.66</v>
      </c>
      <c r="J15" s="38">
        <v>1377</v>
      </c>
      <c r="K15" s="106">
        <f t="shared" si="0"/>
        <v>34628.335917808217</v>
      </c>
    </row>
    <row r="16" spans="1:13" x14ac:dyDescent="0.25">
      <c r="A16" s="103" t="s">
        <v>52</v>
      </c>
      <c r="B16" s="107" t="s">
        <v>58</v>
      </c>
      <c r="C16" s="104" t="s">
        <v>73</v>
      </c>
      <c r="D16" s="104">
        <v>91</v>
      </c>
      <c r="E16" s="38">
        <v>26971.640000000003</v>
      </c>
      <c r="F16" s="38">
        <v>1108.4235616438357</v>
      </c>
      <c r="G16" s="38">
        <v>110.84235616438357</v>
      </c>
      <c r="H16" s="38">
        <v>2881.77</v>
      </c>
      <c r="I16" s="38">
        <v>2178.66</v>
      </c>
      <c r="J16" s="38">
        <v>1377</v>
      </c>
      <c r="K16" s="106">
        <f t="shared" si="0"/>
        <v>34628.335917808217</v>
      </c>
    </row>
    <row r="17" spans="1:11" x14ac:dyDescent="0.25">
      <c r="A17" s="103" t="s">
        <v>52</v>
      </c>
      <c r="B17" s="107" t="s">
        <v>59</v>
      </c>
      <c r="C17" s="104" t="s">
        <v>73</v>
      </c>
      <c r="D17" s="104">
        <v>91</v>
      </c>
      <c r="E17" s="38">
        <v>26971.640000000003</v>
      </c>
      <c r="F17" s="38">
        <v>1108.4235616438357</v>
      </c>
      <c r="G17" s="38">
        <v>110.84235616438357</v>
      </c>
      <c r="H17" s="38">
        <v>2881.77</v>
      </c>
      <c r="I17" s="38">
        <v>2178.66</v>
      </c>
      <c r="J17" s="38">
        <v>1377</v>
      </c>
      <c r="K17" s="106">
        <f t="shared" si="0"/>
        <v>34628.335917808217</v>
      </c>
    </row>
    <row r="18" spans="1:11" x14ac:dyDescent="0.25">
      <c r="A18" s="103" t="s">
        <v>52</v>
      </c>
      <c r="B18" s="107" t="s">
        <v>60</v>
      </c>
      <c r="C18" s="104" t="s">
        <v>73</v>
      </c>
      <c r="D18" s="104">
        <v>91</v>
      </c>
      <c r="E18" s="38">
        <v>26971.640000000003</v>
      </c>
      <c r="F18" s="38">
        <v>1108.4235616438357</v>
      </c>
      <c r="G18" s="38">
        <v>110.84235616438357</v>
      </c>
      <c r="H18" s="38">
        <v>2881.77</v>
      </c>
      <c r="I18" s="38">
        <v>2178.66</v>
      </c>
      <c r="J18" s="38">
        <v>1377</v>
      </c>
      <c r="K18" s="106">
        <f t="shared" si="0"/>
        <v>34628.335917808217</v>
      </c>
    </row>
    <row r="19" spans="1:11" x14ac:dyDescent="0.25">
      <c r="A19" s="103" t="s">
        <v>52</v>
      </c>
      <c r="B19" s="107" t="s">
        <v>61</v>
      </c>
      <c r="C19" s="104" t="s">
        <v>73</v>
      </c>
      <c r="D19" s="104">
        <v>91</v>
      </c>
      <c r="E19" s="38">
        <v>26971.640000000003</v>
      </c>
      <c r="F19" s="38">
        <v>1108.4235616438357</v>
      </c>
      <c r="G19" s="38">
        <v>110.84235616438357</v>
      </c>
      <c r="H19" s="38">
        <v>2881.77</v>
      </c>
      <c r="I19" s="38">
        <v>2178.66</v>
      </c>
      <c r="J19" s="38">
        <v>1377</v>
      </c>
      <c r="K19" s="106">
        <f t="shared" si="0"/>
        <v>34628.335917808217</v>
      </c>
    </row>
    <row r="20" spans="1:11" x14ac:dyDescent="0.25">
      <c r="A20" s="103" t="s">
        <v>52</v>
      </c>
      <c r="B20" s="107" t="s">
        <v>62</v>
      </c>
      <c r="C20" s="104" t="s">
        <v>73</v>
      </c>
      <c r="D20" s="104">
        <v>91</v>
      </c>
      <c r="E20" s="38">
        <v>26971.640000000003</v>
      </c>
      <c r="F20" s="38">
        <v>1108.4235616438357</v>
      </c>
      <c r="G20" s="38">
        <v>110.84235616438357</v>
      </c>
      <c r="H20" s="38">
        <v>2881.77</v>
      </c>
      <c r="I20" s="38">
        <v>2178.66</v>
      </c>
      <c r="J20" s="38">
        <v>1377</v>
      </c>
      <c r="K20" s="106">
        <f t="shared" si="0"/>
        <v>34628.335917808217</v>
      </c>
    </row>
    <row r="21" spans="1:11" x14ac:dyDescent="0.25">
      <c r="A21" s="103" t="s">
        <v>52</v>
      </c>
      <c r="B21" s="107" t="s">
        <v>63</v>
      </c>
      <c r="C21" s="104" t="s">
        <v>73</v>
      </c>
      <c r="D21" s="104">
        <v>91</v>
      </c>
      <c r="E21" s="38">
        <v>26971.640000000003</v>
      </c>
      <c r="F21" s="38">
        <v>1108.4235616438357</v>
      </c>
      <c r="G21" s="38">
        <v>110.84235616438357</v>
      </c>
      <c r="H21" s="38">
        <v>2881.77</v>
      </c>
      <c r="I21" s="38">
        <v>2178.66</v>
      </c>
      <c r="J21" s="38">
        <v>1377</v>
      </c>
      <c r="K21" s="106">
        <f t="shared" si="0"/>
        <v>34628.335917808217</v>
      </c>
    </row>
    <row r="22" spans="1:11" x14ac:dyDescent="0.25">
      <c r="A22" s="103" t="s">
        <v>52</v>
      </c>
      <c r="B22" s="107" t="s">
        <v>64</v>
      </c>
      <c r="C22" s="104" t="s">
        <v>73</v>
      </c>
      <c r="D22" s="104">
        <v>91</v>
      </c>
      <c r="E22" s="38">
        <v>26971.640000000003</v>
      </c>
      <c r="F22" s="38">
        <v>1108.4235616438357</v>
      </c>
      <c r="G22" s="38">
        <v>110.84235616438357</v>
      </c>
      <c r="H22" s="38">
        <v>2881.77</v>
      </c>
      <c r="I22" s="38">
        <v>2178.66</v>
      </c>
      <c r="J22" s="38">
        <v>1377</v>
      </c>
      <c r="K22" s="106">
        <f t="shared" si="0"/>
        <v>34628.335917808217</v>
      </c>
    </row>
    <row r="23" spans="1:11" x14ac:dyDescent="0.25">
      <c r="A23" s="103" t="s">
        <v>52</v>
      </c>
      <c r="B23" s="107" t="s">
        <v>65</v>
      </c>
      <c r="C23" s="104" t="s">
        <v>73</v>
      </c>
      <c r="D23" s="104">
        <v>91</v>
      </c>
      <c r="E23" s="38">
        <v>26971.640000000003</v>
      </c>
      <c r="F23" s="38">
        <v>1108.4235616438357</v>
      </c>
      <c r="G23" s="38">
        <v>110.84235616438357</v>
      </c>
      <c r="H23" s="38">
        <v>2881.77</v>
      </c>
      <c r="I23" s="38">
        <v>2178.66</v>
      </c>
      <c r="J23" s="38">
        <v>1377</v>
      </c>
      <c r="K23" s="106">
        <f t="shared" si="0"/>
        <v>34628.335917808217</v>
      </c>
    </row>
    <row r="24" spans="1:11" x14ac:dyDescent="0.25">
      <c r="A24" s="103" t="s">
        <v>52</v>
      </c>
      <c r="B24" s="107" t="s">
        <v>66</v>
      </c>
      <c r="C24" s="104" t="s">
        <v>73</v>
      </c>
      <c r="D24" s="104">
        <v>91</v>
      </c>
      <c r="E24" s="38">
        <v>26971.640000000003</v>
      </c>
      <c r="F24" s="38">
        <v>1108.4235616438357</v>
      </c>
      <c r="G24" s="38">
        <v>110.84235616438357</v>
      </c>
      <c r="H24" s="38">
        <v>2881.77</v>
      </c>
      <c r="I24" s="38">
        <v>2178.66</v>
      </c>
      <c r="J24" s="38">
        <v>1377</v>
      </c>
      <c r="K24" s="106">
        <f t="shared" si="0"/>
        <v>34628.335917808217</v>
      </c>
    </row>
    <row r="25" spans="1:11" x14ac:dyDescent="0.25">
      <c r="A25" s="103" t="s">
        <v>52</v>
      </c>
      <c r="B25" s="107" t="s">
        <v>67</v>
      </c>
      <c r="C25" s="104" t="s">
        <v>73</v>
      </c>
      <c r="D25" s="104">
        <v>91</v>
      </c>
      <c r="E25" s="38">
        <v>26971.640000000003</v>
      </c>
      <c r="F25" s="38">
        <v>1108.4235616438357</v>
      </c>
      <c r="G25" s="38">
        <v>110.84235616438357</v>
      </c>
      <c r="H25" s="38">
        <v>2881.77</v>
      </c>
      <c r="I25" s="38">
        <v>2178.66</v>
      </c>
      <c r="J25" s="38">
        <v>1377</v>
      </c>
      <c r="K25" s="106">
        <f t="shared" si="0"/>
        <v>34628.335917808217</v>
      </c>
    </row>
    <row r="26" spans="1:11" x14ac:dyDescent="0.25">
      <c r="A26" s="103" t="s">
        <v>52</v>
      </c>
      <c r="B26" s="107" t="s">
        <v>68</v>
      </c>
      <c r="C26" s="104" t="s">
        <v>73</v>
      </c>
      <c r="D26" s="104">
        <v>91</v>
      </c>
      <c r="E26" s="38">
        <v>26971.640000000003</v>
      </c>
      <c r="F26" s="38">
        <v>1108.4235616438357</v>
      </c>
      <c r="G26" s="38">
        <v>110.84235616438357</v>
      </c>
      <c r="H26" s="38">
        <v>2881.77</v>
      </c>
      <c r="I26" s="38">
        <v>2178.66</v>
      </c>
      <c r="J26" s="38">
        <v>1377</v>
      </c>
      <c r="K26" s="106">
        <f t="shared" si="0"/>
        <v>34628.335917808217</v>
      </c>
    </row>
    <row r="27" spans="1:11" x14ac:dyDescent="0.25">
      <c r="A27" s="103" t="s">
        <v>52</v>
      </c>
      <c r="B27" s="107" t="s">
        <v>69</v>
      </c>
      <c r="C27" s="104" t="s">
        <v>73</v>
      </c>
      <c r="D27" s="104">
        <v>91</v>
      </c>
      <c r="E27" s="38">
        <v>26971.640000000003</v>
      </c>
      <c r="F27" s="38">
        <v>1108.4235616438357</v>
      </c>
      <c r="G27" s="38">
        <v>110.84235616438357</v>
      </c>
      <c r="H27" s="38">
        <v>2881.77</v>
      </c>
      <c r="I27" s="38">
        <v>2178.66</v>
      </c>
      <c r="J27" s="38">
        <v>1377</v>
      </c>
      <c r="K27" s="106">
        <f t="shared" si="0"/>
        <v>34628.335917808217</v>
      </c>
    </row>
    <row r="28" spans="1:11" x14ac:dyDescent="0.25">
      <c r="A28" s="103" t="s">
        <v>52</v>
      </c>
      <c r="B28" s="107" t="s">
        <v>70</v>
      </c>
      <c r="C28" s="104" t="s">
        <v>73</v>
      </c>
      <c r="D28" s="104">
        <v>91</v>
      </c>
      <c r="E28" s="38">
        <v>26971.640000000003</v>
      </c>
      <c r="F28" s="38">
        <v>1108.4235616438357</v>
      </c>
      <c r="G28" s="38">
        <v>110.84235616438357</v>
      </c>
      <c r="H28" s="38">
        <v>2881.77</v>
      </c>
      <c r="I28" s="38">
        <v>2178.66</v>
      </c>
      <c r="J28" s="38">
        <v>1377</v>
      </c>
      <c r="K28" s="106">
        <f t="shared" si="0"/>
        <v>34628.335917808217</v>
      </c>
    </row>
    <row r="29" spans="1:11" x14ac:dyDescent="0.25">
      <c r="A29" s="103" t="s">
        <v>52</v>
      </c>
      <c r="B29" s="107" t="s">
        <v>71</v>
      </c>
      <c r="C29" s="104" t="s">
        <v>73</v>
      </c>
      <c r="D29" s="104">
        <v>91</v>
      </c>
      <c r="E29" s="38">
        <v>26971.640000000003</v>
      </c>
      <c r="F29" s="38">
        <v>1108.4235616438357</v>
      </c>
      <c r="G29" s="38">
        <v>110.84235616438357</v>
      </c>
      <c r="H29" s="38">
        <v>2881.77</v>
      </c>
      <c r="I29" s="38">
        <v>2178.66</v>
      </c>
      <c r="J29" s="38">
        <v>1377</v>
      </c>
      <c r="K29" s="106">
        <f t="shared" si="0"/>
        <v>34628.335917808217</v>
      </c>
    </row>
    <row r="30" spans="1:11" x14ac:dyDescent="0.25">
      <c r="A30" s="103" t="s">
        <v>52</v>
      </c>
      <c r="B30" s="107" t="s">
        <v>72</v>
      </c>
      <c r="C30" s="104" t="s">
        <v>73</v>
      </c>
      <c r="D30" s="104">
        <v>91</v>
      </c>
      <c r="E30" s="38">
        <v>26971.640000000003</v>
      </c>
      <c r="F30" s="38">
        <v>1108.4235616438357</v>
      </c>
      <c r="G30" s="38">
        <v>110.84235616438357</v>
      </c>
      <c r="H30" s="38">
        <v>2881.77</v>
      </c>
      <c r="I30" s="38">
        <v>2178.66</v>
      </c>
      <c r="J30" s="38">
        <v>1377</v>
      </c>
      <c r="K30" s="106">
        <f t="shared" si="0"/>
        <v>34628.335917808217</v>
      </c>
    </row>
    <row r="31" spans="1:11" x14ac:dyDescent="0.25">
      <c r="A31" s="103" t="s">
        <v>52</v>
      </c>
      <c r="B31" s="107" t="s">
        <v>99</v>
      </c>
      <c r="C31" s="104" t="s">
        <v>73</v>
      </c>
      <c r="D31" s="104">
        <v>91</v>
      </c>
      <c r="E31" s="38">
        <v>26971.640000000003</v>
      </c>
      <c r="F31" s="38">
        <v>1108.4235616438357</v>
      </c>
      <c r="G31" s="38">
        <v>110.84235616438357</v>
      </c>
      <c r="H31" s="38">
        <v>2881.77</v>
      </c>
      <c r="I31" s="38">
        <v>2178.66</v>
      </c>
      <c r="J31" s="38">
        <v>1377</v>
      </c>
      <c r="K31" s="106">
        <f t="shared" si="0"/>
        <v>34628.335917808217</v>
      </c>
    </row>
    <row r="32" spans="1:11" ht="15.75" thickBot="1" x14ac:dyDescent="0.3">
      <c r="A32" s="109" t="s">
        <v>52</v>
      </c>
      <c r="B32" s="110" t="s">
        <v>100</v>
      </c>
      <c r="C32" s="111" t="s">
        <v>73</v>
      </c>
      <c r="D32" s="111">
        <v>91</v>
      </c>
      <c r="E32" s="112">
        <v>26971.640000000003</v>
      </c>
      <c r="F32" s="112">
        <v>1108.4235616438357</v>
      </c>
      <c r="G32" s="112">
        <v>110.84235616438357</v>
      </c>
      <c r="H32" s="112">
        <v>2881.77</v>
      </c>
      <c r="I32" s="112">
        <v>2178.66</v>
      </c>
      <c r="J32" s="113">
        <v>1377</v>
      </c>
      <c r="K32" s="114">
        <f>SUM(E32:J32)</f>
        <v>34628.335917808217</v>
      </c>
    </row>
    <row r="33" spans="1:13" ht="15.75" thickBo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8"/>
    </row>
    <row r="34" spans="1:13" x14ac:dyDescent="0.25">
      <c r="A34" s="123" t="s">
        <v>48</v>
      </c>
      <c r="B34" s="124"/>
      <c r="C34" s="124"/>
      <c r="D34" s="124"/>
      <c r="E34" s="124"/>
      <c r="F34" s="124"/>
      <c r="G34" s="124"/>
      <c r="H34" s="124"/>
      <c r="I34" s="124"/>
      <c r="J34" s="115"/>
      <c r="K34" s="116">
        <f>SUM(K10:K32)</f>
        <v>1035339.2761643837</v>
      </c>
    </row>
    <row r="35" spans="1:13" x14ac:dyDescent="0.25">
      <c r="A35" s="129" t="s">
        <v>85</v>
      </c>
      <c r="B35" s="130"/>
      <c r="C35" s="130"/>
      <c r="D35" s="130"/>
      <c r="E35" s="130"/>
      <c r="F35" s="130"/>
      <c r="G35" s="130"/>
      <c r="H35" s="130"/>
      <c r="I35" s="130"/>
      <c r="J35" s="117"/>
      <c r="K35" s="118">
        <v>14660.72</v>
      </c>
      <c r="M35" s="45"/>
    </row>
    <row r="36" spans="1:13" ht="15.75" thickBot="1" x14ac:dyDescent="0.3">
      <c r="A36" s="121" t="s">
        <v>49</v>
      </c>
      <c r="B36" s="122"/>
      <c r="C36" s="122"/>
      <c r="D36" s="122"/>
      <c r="E36" s="122"/>
      <c r="F36" s="122"/>
      <c r="G36" s="122"/>
      <c r="H36" s="122"/>
      <c r="I36" s="122"/>
      <c r="J36" s="119"/>
      <c r="K36" s="120">
        <f>+K35+K34</f>
        <v>1049999.9961643838</v>
      </c>
    </row>
  </sheetData>
  <mergeCells count="12">
    <mergeCell ref="A36:I36"/>
    <mergeCell ref="A34:I34"/>
    <mergeCell ref="C2:K2"/>
    <mergeCell ref="C4:K4"/>
    <mergeCell ref="A8:C8"/>
    <mergeCell ref="D8:K8"/>
    <mergeCell ref="A35:I35"/>
    <mergeCell ref="A6:C6"/>
    <mergeCell ref="D6:K6"/>
    <mergeCell ref="A7:C7"/>
    <mergeCell ref="D7:K7"/>
    <mergeCell ref="C3:K3"/>
  </mergeCells>
  <phoneticPr fontId="11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5"/>
  <sheetViews>
    <sheetView tabSelected="1" workbookViewId="0">
      <selection activeCell="C7" sqref="C7"/>
    </sheetView>
  </sheetViews>
  <sheetFormatPr baseColWidth="10" defaultColWidth="11.42578125" defaultRowHeight="12" x14ac:dyDescent="0.25"/>
  <cols>
    <col min="1" max="1" width="29.140625" style="12" customWidth="1"/>
    <col min="2" max="2" width="23.7109375" style="12" customWidth="1"/>
    <col min="3" max="3" width="62.28515625" style="12" customWidth="1"/>
    <col min="4" max="4" width="11.42578125" style="58"/>
    <col min="5" max="5" width="14.140625" style="12" customWidth="1"/>
    <col min="6" max="7" width="12.85546875" style="12" customWidth="1"/>
    <col min="8" max="8" width="14.140625" style="12" bestFit="1" customWidth="1"/>
    <col min="9" max="9" width="17.140625" style="12" bestFit="1" customWidth="1"/>
    <col min="10" max="10" width="15.28515625" style="12" customWidth="1"/>
    <col min="11" max="13" width="10.7109375" style="18" hidden="1" customWidth="1"/>
    <col min="14" max="14" width="9.85546875" style="18" hidden="1" customWidth="1"/>
    <col min="15" max="15" width="9" style="18" hidden="1" customWidth="1"/>
    <col min="16" max="16384" width="11.42578125" style="12"/>
  </cols>
  <sheetData>
    <row r="2" spans="1:26" ht="16.5" customHeight="1" x14ac:dyDescent="0.25">
      <c r="A2" s="125" t="s">
        <v>50</v>
      </c>
      <c r="B2" s="125"/>
      <c r="C2" s="125"/>
      <c r="D2" s="125"/>
      <c r="E2" s="125"/>
      <c r="F2" s="125"/>
      <c r="G2" s="125"/>
      <c r="H2" s="125"/>
      <c r="I2" s="125"/>
    </row>
    <row r="3" spans="1:26" ht="16.5" customHeight="1" x14ac:dyDescent="0.25">
      <c r="B3" s="137" t="s">
        <v>83</v>
      </c>
      <c r="C3" s="137"/>
      <c r="D3" s="137"/>
      <c r="E3" s="137"/>
      <c r="F3" s="137"/>
      <c r="G3" s="137"/>
      <c r="H3" s="137"/>
      <c r="I3" s="137"/>
    </row>
    <row r="4" spans="1:26" ht="12.75" x14ac:dyDescent="0.25">
      <c r="A4" s="126" t="s">
        <v>103</v>
      </c>
      <c r="B4" s="126"/>
      <c r="C4" s="126"/>
      <c r="D4" s="126"/>
      <c r="E4" s="126"/>
      <c r="F4" s="126"/>
      <c r="G4" s="126"/>
      <c r="H4" s="126"/>
      <c r="I4" s="126"/>
    </row>
    <row r="6" spans="1:26" ht="25.5" customHeight="1" x14ac:dyDescent="0.25">
      <c r="A6" s="9" t="s">
        <v>0</v>
      </c>
      <c r="B6" s="10" t="s">
        <v>7</v>
      </c>
      <c r="C6" s="9" t="s">
        <v>1</v>
      </c>
      <c r="D6" s="10" t="s">
        <v>8</v>
      </c>
      <c r="E6" s="9" t="s">
        <v>2</v>
      </c>
      <c r="F6" s="63" t="s">
        <v>3</v>
      </c>
      <c r="G6" s="63" t="s">
        <v>82</v>
      </c>
      <c r="H6" s="63" t="s">
        <v>30</v>
      </c>
      <c r="I6" s="64" t="s">
        <v>4</v>
      </c>
      <c r="K6" s="18" t="s">
        <v>95</v>
      </c>
      <c r="L6" s="18" t="s">
        <v>94</v>
      </c>
    </row>
    <row r="7" spans="1:26" s="55" customFormat="1" ht="43.5" customHeight="1" x14ac:dyDescent="0.25">
      <c r="A7" s="100" t="s">
        <v>39</v>
      </c>
      <c r="B7" s="100" t="s">
        <v>78</v>
      </c>
      <c r="C7" s="53" t="s">
        <v>96</v>
      </c>
      <c r="D7" s="54" t="s">
        <v>40</v>
      </c>
      <c r="E7" s="62">
        <v>1</v>
      </c>
      <c r="F7" s="66">
        <v>387931.03</v>
      </c>
      <c r="G7" s="66">
        <v>387931.03</v>
      </c>
      <c r="H7" s="66">
        <v>62068.97</v>
      </c>
      <c r="I7" s="66">
        <f>G7+H7</f>
        <v>450000</v>
      </c>
      <c r="J7" s="69"/>
      <c r="K7" s="18">
        <f t="shared" ref="K7" si="0">F7*E7</f>
        <v>387931.03</v>
      </c>
      <c r="L7" s="18">
        <f t="shared" ref="L7" si="1">K7*16%</f>
        <v>62068.964800000009</v>
      </c>
      <c r="M7" s="18">
        <f t="shared" ref="M7" si="2">SUM(K7:L7)</f>
        <v>449999.99480000004</v>
      </c>
      <c r="N7" s="94">
        <f t="shared" ref="N7" si="3">M7-I7</f>
        <v>-5.1999999559484422E-3</v>
      </c>
      <c r="O7" s="94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6" ht="16.5" customHeight="1" x14ac:dyDescent="0.25">
      <c r="A8" s="134" t="s">
        <v>5</v>
      </c>
      <c r="B8" s="135"/>
      <c r="C8" s="135"/>
      <c r="D8" s="135"/>
      <c r="E8" s="135"/>
      <c r="F8" s="136"/>
      <c r="G8" s="50">
        <f>SUM(G7:G7)</f>
        <v>387931.03</v>
      </c>
      <c r="H8" s="44">
        <f>SUM(H7:H7)</f>
        <v>62068.97</v>
      </c>
      <c r="I8" s="65">
        <f>I7</f>
        <v>450000</v>
      </c>
      <c r="K8" s="93">
        <f>SUM(K7:K7)</f>
        <v>387931.03</v>
      </c>
      <c r="L8" s="93">
        <f>SUM(L7:L7)</f>
        <v>62068.964800000009</v>
      </c>
      <c r="M8" s="93">
        <f>SUM(K8:L8)</f>
        <v>449999.99480000004</v>
      </c>
    </row>
    <row r="10" spans="1:26" x14ac:dyDescent="0.25">
      <c r="F10" s="97"/>
      <c r="G10" s="97"/>
      <c r="H10" s="97"/>
      <c r="I10" s="97"/>
    </row>
    <row r="11" spans="1:26" x14ac:dyDescent="0.25">
      <c r="D11" s="70"/>
      <c r="E11" s="70"/>
      <c r="F11" s="70"/>
      <c r="G11" s="98"/>
      <c r="H11" s="98"/>
      <c r="I11" s="99"/>
      <c r="M11" s="18" t="e">
        <f>M8-#REF!</f>
        <v>#REF!</v>
      </c>
    </row>
    <row r="12" spans="1:26" x14ac:dyDescent="0.25">
      <c r="D12" s="70"/>
      <c r="E12" s="70"/>
      <c r="F12" s="70"/>
      <c r="G12" s="70"/>
      <c r="H12" s="70"/>
    </row>
    <row r="13" spans="1:26" x14ac:dyDescent="0.25">
      <c r="G13" s="97"/>
    </row>
    <row r="15" spans="1:26" x14ac:dyDescent="0.25">
      <c r="H15" s="18"/>
    </row>
  </sheetData>
  <mergeCells count="4">
    <mergeCell ref="A8:F8"/>
    <mergeCell ref="B3:I3"/>
    <mergeCell ref="A2:I2"/>
    <mergeCell ref="A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activeCell="H16" sqref="H16"/>
    </sheetView>
  </sheetViews>
  <sheetFormatPr baseColWidth="10" defaultColWidth="11.42578125" defaultRowHeight="15" x14ac:dyDescent="0.25"/>
  <cols>
    <col min="1" max="1" width="80.5703125" style="13" customWidth="1"/>
    <col min="2" max="2" width="12.7109375" style="13" customWidth="1"/>
    <col min="3" max="7" width="11.42578125" style="13"/>
    <col min="8" max="8" width="12.7109375" style="13" bestFit="1" customWidth="1"/>
    <col min="9" max="16384" width="11.42578125" style="13"/>
  </cols>
  <sheetData>
    <row r="1" spans="1:9" ht="15.75" x14ac:dyDescent="0.25">
      <c r="A1" s="125" t="s">
        <v>50</v>
      </c>
      <c r="B1" s="125"/>
      <c r="C1" s="125"/>
      <c r="D1" s="125"/>
      <c r="E1" s="125"/>
      <c r="F1" s="125"/>
    </row>
    <row r="2" spans="1:9" ht="23.25" customHeight="1" x14ac:dyDescent="0.25">
      <c r="A2" s="133" t="s">
        <v>83</v>
      </c>
      <c r="B2" s="133"/>
      <c r="C2" s="133"/>
      <c r="D2" s="133"/>
      <c r="E2" s="133"/>
      <c r="F2" s="133"/>
    </row>
    <row r="3" spans="1:9" x14ac:dyDescent="0.25">
      <c r="A3" s="140" t="s">
        <v>102</v>
      </c>
      <c r="B3" s="140"/>
      <c r="C3" s="140"/>
      <c r="D3" s="140"/>
      <c r="E3" s="140"/>
      <c r="F3" s="140"/>
    </row>
    <row r="4" spans="1:9" ht="15.75" thickBot="1" x14ac:dyDescent="0.3"/>
    <row r="5" spans="1:9" ht="30.75" thickBot="1" x14ac:dyDescent="0.3">
      <c r="A5" s="2" t="s">
        <v>9</v>
      </c>
      <c r="B5" s="3" t="s">
        <v>10</v>
      </c>
      <c r="C5" s="86" t="s">
        <v>36</v>
      </c>
      <c r="D5" s="86" t="s">
        <v>37</v>
      </c>
      <c r="E5" s="86" t="s">
        <v>38</v>
      </c>
      <c r="F5" s="86" t="s">
        <v>35</v>
      </c>
    </row>
    <row r="6" spans="1:9" ht="15.75" customHeight="1" thickBot="1" x14ac:dyDescent="0.3">
      <c r="A6" s="23" t="s">
        <v>11</v>
      </c>
      <c r="B6" s="4">
        <v>0</v>
      </c>
      <c r="C6" s="85">
        <f>SUM(C7:C10)</f>
        <v>0</v>
      </c>
      <c r="D6" s="85">
        <f t="shared" ref="D6:F6" si="0">SUM(D7:D10)</f>
        <v>0</v>
      </c>
      <c r="E6" s="85">
        <f t="shared" si="0"/>
        <v>0</v>
      </c>
      <c r="F6" s="85">
        <f t="shared" si="0"/>
        <v>0</v>
      </c>
      <c r="H6" s="75"/>
      <c r="I6" s="75"/>
    </row>
    <row r="7" spans="1:9" ht="15.75" customHeight="1" x14ac:dyDescent="0.25">
      <c r="A7" s="24" t="s">
        <v>12</v>
      </c>
      <c r="B7" s="22"/>
      <c r="C7" s="85">
        <v>0</v>
      </c>
      <c r="D7" s="85">
        <v>0</v>
      </c>
      <c r="E7" s="85">
        <v>0</v>
      </c>
      <c r="F7" s="85">
        <v>0</v>
      </c>
      <c r="H7" s="75"/>
      <c r="I7" s="75"/>
    </row>
    <row r="8" spans="1:9" ht="15.75" customHeight="1" x14ac:dyDescent="0.25">
      <c r="A8" s="25" t="s">
        <v>13</v>
      </c>
      <c r="B8" s="19"/>
      <c r="C8" s="85">
        <v>0</v>
      </c>
      <c r="D8" s="85">
        <v>0</v>
      </c>
      <c r="E8" s="85">
        <v>0</v>
      </c>
      <c r="F8" s="85">
        <v>0</v>
      </c>
      <c r="H8" s="75"/>
      <c r="I8" s="75"/>
    </row>
    <row r="9" spans="1:9" ht="15.75" customHeight="1" x14ac:dyDescent="0.25">
      <c r="A9" s="25" t="s">
        <v>14</v>
      </c>
      <c r="B9" s="19"/>
      <c r="C9" s="85">
        <v>0</v>
      </c>
      <c r="D9" s="85">
        <v>0</v>
      </c>
      <c r="E9" s="85">
        <v>0</v>
      </c>
      <c r="F9" s="85">
        <v>0</v>
      </c>
      <c r="I9" s="75"/>
    </row>
    <row r="10" spans="1:9" ht="15.75" customHeight="1" thickBot="1" x14ac:dyDescent="0.3">
      <c r="A10" s="26" t="s">
        <v>15</v>
      </c>
      <c r="B10" s="20"/>
      <c r="C10" s="85">
        <v>0</v>
      </c>
      <c r="D10" s="85">
        <v>0</v>
      </c>
      <c r="E10" s="85">
        <v>0</v>
      </c>
      <c r="F10" s="85">
        <v>0</v>
      </c>
      <c r="H10" s="75"/>
      <c r="I10" s="75"/>
    </row>
    <row r="11" spans="1:9" x14ac:dyDescent="0.25">
      <c r="A11" s="46" t="s">
        <v>90</v>
      </c>
      <c r="B11" s="47">
        <v>0.8</v>
      </c>
      <c r="C11" s="78">
        <f>SUM(C12:C13)</f>
        <v>0.3</v>
      </c>
      <c r="D11" s="78">
        <f>SUM(D12:D13)</f>
        <v>0.60000000000000009</v>
      </c>
      <c r="E11" s="78">
        <f>SUM(E12:E13)</f>
        <v>0.1</v>
      </c>
      <c r="F11" s="78">
        <f>SUM(F12:F13)</f>
        <v>0.05</v>
      </c>
      <c r="G11" s="39"/>
      <c r="H11" s="75"/>
      <c r="I11" s="75"/>
    </row>
    <row r="12" spans="1:9" ht="27" customHeight="1" x14ac:dyDescent="0.25">
      <c r="A12" s="37" t="s">
        <v>92</v>
      </c>
      <c r="B12" s="21"/>
      <c r="C12" s="77">
        <v>0.25</v>
      </c>
      <c r="D12" s="77">
        <v>0.55000000000000004</v>
      </c>
      <c r="E12" s="77">
        <v>0.1</v>
      </c>
      <c r="F12" s="77">
        <v>0.05</v>
      </c>
      <c r="G12" s="39"/>
      <c r="H12" s="75"/>
      <c r="I12" s="75"/>
    </row>
    <row r="13" spans="1:9" ht="21.75" customHeight="1" x14ac:dyDescent="0.25">
      <c r="A13" s="37" t="s">
        <v>79</v>
      </c>
      <c r="B13" s="21"/>
      <c r="C13" s="77">
        <v>0.05</v>
      </c>
      <c r="D13" s="77">
        <v>0.05</v>
      </c>
      <c r="E13" s="77">
        <v>0</v>
      </c>
      <c r="F13" s="77">
        <v>0</v>
      </c>
      <c r="G13" s="56"/>
      <c r="H13" s="76"/>
      <c r="I13" s="76"/>
    </row>
    <row r="14" spans="1:9" ht="18.75" customHeight="1" thickBot="1" x14ac:dyDescent="0.3">
      <c r="A14" s="48" t="s">
        <v>16</v>
      </c>
      <c r="B14" s="49">
        <v>0.2</v>
      </c>
      <c r="C14" s="60">
        <v>1</v>
      </c>
      <c r="D14" s="60">
        <v>1</v>
      </c>
      <c r="E14" s="60">
        <v>1</v>
      </c>
      <c r="F14" s="61">
        <v>1</v>
      </c>
      <c r="G14" s="70"/>
      <c r="H14" s="75"/>
      <c r="I14" s="70"/>
    </row>
    <row r="15" spans="1:9" ht="15.75" thickBot="1" x14ac:dyDescent="0.3">
      <c r="G15" s="70"/>
      <c r="H15" s="70"/>
      <c r="I15" s="70"/>
    </row>
    <row r="16" spans="1:9" ht="15" customHeight="1" x14ac:dyDescent="0.25">
      <c r="A16" s="91" t="s">
        <v>91</v>
      </c>
      <c r="B16" s="138">
        <f>+B11+B6+B14</f>
        <v>1</v>
      </c>
      <c r="C16" s="80">
        <f>C11</f>
        <v>0.3</v>
      </c>
      <c r="D16" s="79">
        <f>D11</f>
        <v>0.60000000000000009</v>
      </c>
      <c r="E16" s="79">
        <f>E11</f>
        <v>0.1</v>
      </c>
      <c r="F16" s="83">
        <v>0</v>
      </c>
    </row>
    <row r="17" spans="1:6" ht="15.75" thickBot="1" x14ac:dyDescent="0.3">
      <c r="A17" s="92" t="s">
        <v>17</v>
      </c>
      <c r="B17" s="139"/>
      <c r="C17" s="81">
        <f>C11</f>
        <v>0.3</v>
      </c>
      <c r="D17" s="82">
        <f>C17+D16</f>
        <v>0.90000000000000013</v>
      </c>
      <c r="E17" s="82">
        <f>D17+E16</f>
        <v>1.0000000000000002</v>
      </c>
      <c r="F17" s="84">
        <f>E17+F16</f>
        <v>1.0000000000000002</v>
      </c>
    </row>
  </sheetData>
  <mergeCells count="4">
    <mergeCell ref="B16:B17"/>
    <mergeCell ref="A3:F3"/>
    <mergeCell ref="A1:F1"/>
    <mergeCell ref="A2:F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13" workbookViewId="0">
      <selection activeCell="A22" sqref="A22:XFD22"/>
    </sheetView>
  </sheetViews>
  <sheetFormatPr baseColWidth="10" defaultRowHeight="15" x14ac:dyDescent="0.25"/>
  <cols>
    <col min="1" max="1" width="71" customWidth="1"/>
    <col min="2" max="2" width="14.140625" customWidth="1"/>
    <col min="3" max="5" width="14.140625" bestFit="1" customWidth="1"/>
  </cols>
  <sheetData>
    <row r="1" spans="1:5" ht="15.75" x14ac:dyDescent="0.25">
      <c r="A1" s="125" t="s">
        <v>50</v>
      </c>
      <c r="B1" s="125"/>
      <c r="C1" s="125"/>
      <c r="D1" s="125"/>
      <c r="E1" s="125"/>
    </row>
    <row r="2" spans="1:5" ht="33" customHeight="1" x14ac:dyDescent="0.25">
      <c r="A2" s="141" t="s">
        <v>83</v>
      </c>
      <c r="B2" s="141"/>
      <c r="C2" s="141"/>
      <c r="D2" s="141"/>
      <c r="E2" s="141"/>
    </row>
    <row r="3" spans="1:5" x14ac:dyDescent="0.25">
      <c r="A3" s="142" t="s">
        <v>104</v>
      </c>
      <c r="B3" s="142"/>
      <c r="C3" s="142"/>
      <c r="D3" s="142"/>
      <c r="E3" s="142"/>
    </row>
    <row r="4" spans="1:5" x14ac:dyDescent="0.25">
      <c r="A4" s="59"/>
      <c r="B4" s="59"/>
      <c r="C4" s="59"/>
      <c r="D4" s="59"/>
      <c r="E4" s="59"/>
    </row>
    <row r="5" spans="1:5" x14ac:dyDescent="0.25">
      <c r="A5" s="1"/>
      <c r="B5" s="1"/>
      <c r="C5" s="1"/>
      <c r="D5" s="1"/>
      <c r="E5" s="1"/>
    </row>
    <row r="6" spans="1:5" x14ac:dyDescent="0.25">
      <c r="A6" s="72" t="s">
        <v>28</v>
      </c>
      <c r="B6" s="73">
        <v>1500000</v>
      </c>
      <c r="C6" s="144" t="s">
        <v>81</v>
      </c>
      <c r="D6" s="144"/>
      <c r="E6" s="144"/>
    </row>
    <row r="7" spans="1:5" x14ac:dyDescent="0.25">
      <c r="A7" s="72"/>
      <c r="B7" s="73"/>
      <c r="C7" s="144"/>
      <c r="D7" s="144"/>
      <c r="E7" s="144"/>
    </row>
    <row r="8" spans="1:5" x14ac:dyDescent="0.25">
      <c r="A8" s="72" t="s">
        <v>19</v>
      </c>
      <c r="B8" s="73">
        <v>1500000</v>
      </c>
      <c r="C8" s="144" t="s">
        <v>81</v>
      </c>
      <c r="D8" s="144"/>
      <c r="E8" s="144"/>
    </row>
    <row r="9" spans="1:5" x14ac:dyDescent="0.25">
      <c r="A9" s="72" t="s">
        <v>20</v>
      </c>
      <c r="B9" s="73" t="s">
        <v>6</v>
      </c>
      <c r="C9" s="144"/>
      <c r="D9" s="144"/>
      <c r="E9" s="144"/>
    </row>
    <row r="10" spans="1:5" x14ac:dyDescent="0.25">
      <c r="A10" s="72" t="s">
        <v>21</v>
      </c>
      <c r="B10" s="73" t="s">
        <v>6</v>
      </c>
      <c r="C10" s="144"/>
      <c r="D10" s="144"/>
      <c r="E10" s="144"/>
    </row>
    <row r="11" spans="1:5" x14ac:dyDescent="0.25">
      <c r="A11" s="72" t="s">
        <v>27</v>
      </c>
      <c r="B11" s="74">
        <v>1500000</v>
      </c>
      <c r="C11" s="143" t="s">
        <v>81</v>
      </c>
      <c r="D11" s="143"/>
      <c r="E11" s="143"/>
    </row>
    <row r="12" spans="1:5" x14ac:dyDescent="0.25">
      <c r="A12" s="1"/>
      <c r="B12" s="1"/>
      <c r="C12" s="142"/>
      <c r="D12" s="142"/>
      <c r="E12" s="142"/>
    </row>
    <row r="13" spans="1:5" ht="15.75" thickBot="1" x14ac:dyDescent="0.3">
      <c r="A13" s="13"/>
      <c r="B13" s="28"/>
      <c r="C13" s="28"/>
      <c r="D13" s="28"/>
      <c r="E13" s="28"/>
    </row>
    <row r="14" spans="1:5" ht="30.75" thickBot="1" x14ac:dyDescent="0.3">
      <c r="A14" s="2" t="s">
        <v>9</v>
      </c>
      <c r="B14" s="6" t="s">
        <v>36</v>
      </c>
      <c r="C14" s="6" t="s">
        <v>37</v>
      </c>
      <c r="D14" s="6" t="s">
        <v>38</v>
      </c>
      <c r="E14" s="6" t="s">
        <v>35</v>
      </c>
    </row>
    <row r="15" spans="1:5" ht="17.25" customHeight="1" thickBot="1" x14ac:dyDescent="0.3">
      <c r="A15" s="23" t="s">
        <v>11</v>
      </c>
      <c r="B15" s="29">
        <f>SUM(B16:B19)</f>
        <v>0</v>
      </c>
      <c r="C15" s="29">
        <f t="shared" ref="C15:E15" si="0">SUM(C16:C19)</f>
        <v>0</v>
      </c>
      <c r="D15" s="29">
        <f t="shared" si="0"/>
        <v>0</v>
      </c>
      <c r="E15" s="29">
        <f t="shared" si="0"/>
        <v>0</v>
      </c>
    </row>
    <row r="16" spans="1:5" ht="17.25" customHeight="1" x14ac:dyDescent="0.25">
      <c r="A16" s="24" t="s">
        <v>12</v>
      </c>
      <c r="B16" s="30">
        <v>0</v>
      </c>
      <c r="C16" s="30">
        <v>0</v>
      </c>
      <c r="D16" s="30">
        <v>0</v>
      </c>
      <c r="E16" s="31">
        <v>0</v>
      </c>
    </row>
    <row r="17" spans="1:8" ht="17.25" customHeight="1" x14ac:dyDescent="0.25">
      <c r="A17" s="25" t="s">
        <v>13</v>
      </c>
      <c r="B17" s="16">
        <v>0</v>
      </c>
      <c r="C17" s="16">
        <v>0</v>
      </c>
      <c r="D17" s="16">
        <v>0</v>
      </c>
      <c r="E17" s="32">
        <v>0</v>
      </c>
    </row>
    <row r="18" spans="1:8" ht="17.25" customHeight="1" x14ac:dyDescent="0.25">
      <c r="A18" s="25" t="s">
        <v>14</v>
      </c>
      <c r="B18" s="16">
        <v>0</v>
      </c>
      <c r="C18" s="16">
        <v>0</v>
      </c>
      <c r="D18" s="16">
        <v>0</v>
      </c>
      <c r="E18" s="32">
        <v>0</v>
      </c>
    </row>
    <row r="19" spans="1:8" ht="17.25" customHeight="1" thickBot="1" x14ac:dyDescent="0.3">
      <c r="A19" s="26" t="s">
        <v>15</v>
      </c>
      <c r="B19" s="33">
        <v>0</v>
      </c>
      <c r="C19" s="33">
        <v>0</v>
      </c>
      <c r="D19" s="33">
        <v>0</v>
      </c>
      <c r="E19" s="34">
        <v>0</v>
      </c>
    </row>
    <row r="20" spans="1:8" ht="17.25" customHeight="1" thickBot="1" x14ac:dyDescent="0.3">
      <c r="A20" s="27" t="s">
        <v>90</v>
      </c>
      <c r="B20" s="90">
        <f>SUM(B21:B22)</f>
        <v>1500000</v>
      </c>
      <c r="C20" s="29">
        <f>SUM(C21:C22)</f>
        <v>0</v>
      </c>
      <c r="D20" s="35">
        <f>SUM(D21:D22)</f>
        <v>0</v>
      </c>
      <c r="E20" s="87">
        <f>SUM(E21:E22)</f>
        <v>0</v>
      </c>
      <c r="F20" s="39"/>
    </row>
    <row r="21" spans="1:8" ht="27" customHeight="1" x14ac:dyDescent="0.25">
      <c r="A21" s="37" t="s">
        <v>92</v>
      </c>
      <c r="B21" s="88">
        <v>1050000</v>
      </c>
      <c r="C21" s="89"/>
      <c r="D21" s="89"/>
      <c r="E21" s="31">
        <v>0</v>
      </c>
      <c r="F21" s="39"/>
    </row>
    <row r="22" spans="1:8" ht="28.5" customHeight="1" thickBot="1" x14ac:dyDescent="0.3">
      <c r="A22" s="43" t="s">
        <v>79</v>
      </c>
      <c r="B22" s="16">
        <v>450000</v>
      </c>
      <c r="C22" s="16">
        <v>0</v>
      </c>
      <c r="D22" s="16">
        <v>0</v>
      </c>
      <c r="E22" s="32">
        <v>0</v>
      </c>
      <c r="F22" s="56"/>
      <c r="G22" s="57"/>
      <c r="H22" s="57"/>
    </row>
    <row r="23" spans="1:8" ht="16.5" customHeight="1" thickBot="1" x14ac:dyDescent="0.3">
      <c r="A23" s="27" t="s">
        <v>16</v>
      </c>
      <c r="B23" s="67">
        <v>1</v>
      </c>
      <c r="C23" s="67">
        <v>1</v>
      </c>
      <c r="D23" s="67">
        <v>1</v>
      </c>
      <c r="E23" s="68">
        <v>1</v>
      </c>
      <c r="F23" s="39"/>
    </row>
    <row r="25" spans="1:8" ht="17.25" customHeight="1" x14ac:dyDescent="0.25">
      <c r="A25" s="8" t="s">
        <v>93</v>
      </c>
      <c r="B25" s="36">
        <f>SUM(B21:B22)</f>
        <v>1500000</v>
      </c>
      <c r="C25" s="36">
        <f>SUM(C21:C22)</f>
        <v>0</v>
      </c>
      <c r="D25" s="36">
        <f>SUM(D21:D22)</f>
        <v>0</v>
      </c>
      <c r="E25" s="36">
        <f>SUM(E21:E22)</f>
        <v>0</v>
      </c>
    </row>
    <row r="26" spans="1:8" ht="17.25" customHeight="1" x14ac:dyDescent="0.25">
      <c r="A26" s="8" t="s">
        <v>18</v>
      </c>
      <c r="B26" s="36">
        <f>B25</f>
        <v>1500000</v>
      </c>
      <c r="C26" s="36">
        <f>B26+C25</f>
        <v>1500000</v>
      </c>
      <c r="D26" s="36">
        <f>C26+D25</f>
        <v>1500000</v>
      </c>
      <c r="E26" s="36">
        <f>D26+E25</f>
        <v>1500000</v>
      </c>
    </row>
  </sheetData>
  <mergeCells count="10">
    <mergeCell ref="A1:E1"/>
    <mergeCell ref="A2:E2"/>
    <mergeCell ref="C12:E12"/>
    <mergeCell ref="C11:E11"/>
    <mergeCell ref="A3:E3"/>
    <mergeCell ref="C6:E6"/>
    <mergeCell ref="C7:E7"/>
    <mergeCell ref="C9:E9"/>
    <mergeCell ref="C10:E10"/>
    <mergeCell ref="C8:E8"/>
  </mergeCells>
  <pageMargins left="0.7" right="0.7" top="0.75" bottom="0.75" header="0.3" footer="0.3"/>
  <pageSetup orientation="portrait" verticalDpi="0" r:id="rId1"/>
  <ignoredErrors>
    <ignoredError sqref="B20:E2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"/>
  <sheetViews>
    <sheetView workbookViewId="0">
      <selection activeCell="A7" sqref="A7:A8"/>
    </sheetView>
  </sheetViews>
  <sheetFormatPr baseColWidth="10" defaultColWidth="11.42578125" defaultRowHeight="15" x14ac:dyDescent="0.25"/>
  <cols>
    <col min="1" max="1" width="62.140625" style="13" customWidth="1"/>
    <col min="2" max="2" width="11.42578125" style="13"/>
    <col min="3" max="3" width="14.140625" style="13" bestFit="1" customWidth="1"/>
    <col min="4" max="4" width="16.7109375" style="13" customWidth="1"/>
    <col min="5" max="7" width="14.140625" style="13" bestFit="1" customWidth="1"/>
    <col min="8" max="9" width="11.42578125" style="13"/>
    <col min="10" max="13" width="11.5703125" style="13" bestFit="1" customWidth="1"/>
    <col min="14" max="14" width="14.140625" style="13" bestFit="1" customWidth="1"/>
    <col min="15" max="16384" width="11.42578125" style="13"/>
  </cols>
  <sheetData>
    <row r="1" spans="1:14" ht="15.75" x14ac:dyDescent="0.25">
      <c r="A1" s="125" t="s">
        <v>50</v>
      </c>
      <c r="B1" s="125"/>
      <c r="C1" s="125"/>
      <c r="D1" s="125"/>
      <c r="E1" s="125"/>
      <c r="F1" s="125"/>
      <c r="G1" s="125"/>
    </row>
    <row r="2" spans="1:14" ht="21" customHeight="1" x14ac:dyDescent="0.25">
      <c r="A2" s="133" t="s">
        <v>83</v>
      </c>
      <c r="B2" s="137"/>
      <c r="C2" s="137"/>
      <c r="D2" s="137"/>
      <c r="E2" s="137"/>
      <c r="F2" s="137"/>
      <c r="G2" s="137"/>
    </row>
    <row r="3" spans="1:14" x14ac:dyDescent="0.25">
      <c r="A3" s="149" t="s">
        <v>105</v>
      </c>
      <c r="B3" s="149"/>
      <c r="C3" s="149"/>
      <c r="D3" s="149"/>
      <c r="E3" s="149"/>
      <c r="F3" s="149"/>
      <c r="G3" s="149"/>
    </row>
    <row r="5" spans="1:14" x14ac:dyDescent="0.25">
      <c r="D5" s="150" t="s">
        <v>29</v>
      </c>
      <c r="E5" s="150"/>
      <c r="F5" s="150"/>
      <c r="G5" s="150"/>
    </row>
    <row r="6" spans="1:14" ht="30" x14ac:dyDescent="0.25">
      <c r="A6" s="7" t="s">
        <v>89</v>
      </c>
      <c r="B6" s="7" t="s">
        <v>88</v>
      </c>
      <c r="C6" s="7" t="s">
        <v>87</v>
      </c>
      <c r="D6" s="17" t="s">
        <v>31</v>
      </c>
      <c r="E6" s="17" t="s">
        <v>32</v>
      </c>
      <c r="F6" s="17" t="s">
        <v>33</v>
      </c>
      <c r="G6" s="17" t="s">
        <v>34</v>
      </c>
    </row>
    <row r="7" spans="1:14" ht="43.5" customHeight="1" x14ac:dyDescent="0.25">
      <c r="A7" s="145" t="s">
        <v>86</v>
      </c>
      <c r="B7" s="5" t="s">
        <v>22</v>
      </c>
      <c r="C7" s="16">
        <v>1050000</v>
      </c>
      <c r="D7" s="16">
        <v>1050000</v>
      </c>
      <c r="E7" s="16">
        <v>0</v>
      </c>
      <c r="F7" s="16">
        <v>0</v>
      </c>
      <c r="G7" s="16">
        <v>0</v>
      </c>
      <c r="H7" s="96"/>
    </row>
    <row r="8" spans="1:14" ht="36.75" customHeight="1" x14ac:dyDescent="0.25">
      <c r="A8" s="146"/>
      <c r="B8" s="5" t="s">
        <v>23</v>
      </c>
      <c r="C8" s="16">
        <v>450000</v>
      </c>
      <c r="D8" s="16">
        <v>450000</v>
      </c>
      <c r="E8" s="16">
        <v>0</v>
      </c>
      <c r="F8" s="16">
        <v>0</v>
      </c>
      <c r="G8" s="16">
        <v>0</v>
      </c>
    </row>
    <row r="9" spans="1:14" ht="21" customHeight="1" x14ac:dyDescent="0.25">
      <c r="A9" s="11" t="s">
        <v>24</v>
      </c>
      <c r="B9" s="5"/>
      <c r="C9" s="16"/>
      <c r="D9" s="51">
        <v>1</v>
      </c>
      <c r="E9" s="51">
        <v>1</v>
      </c>
      <c r="F9" s="51">
        <v>1</v>
      </c>
      <c r="G9" s="51">
        <v>1</v>
      </c>
      <c r="J9" s="18"/>
      <c r="K9" s="18"/>
      <c r="L9" s="18"/>
      <c r="M9" s="14"/>
      <c r="N9" s="14"/>
    </row>
    <row r="11" spans="1:14" x14ac:dyDescent="0.25">
      <c r="A11" s="151" t="s">
        <v>25</v>
      </c>
      <c r="B11" s="152"/>
      <c r="C11" s="147">
        <f>SUM(C7:C8)</f>
        <v>1500000</v>
      </c>
      <c r="D11" s="15">
        <f>D7+D8</f>
        <v>1500000</v>
      </c>
      <c r="E11" s="15">
        <f>E8</f>
        <v>0</v>
      </c>
      <c r="F11" s="15">
        <f>F8</f>
        <v>0</v>
      </c>
      <c r="G11" s="15">
        <v>0</v>
      </c>
    </row>
    <row r="12" spans="1:14" x14ac:dyDescent="0.25">
      <c r="A12" s="151" t="s">
        <v>26</v>
      </c>
      <c r="B12" s="152"/>
      <c r="C12" s="148"/>
      <c r="D12" s="15">
        <f>D11</f>
        <v>1500000</v>
      </c>
      <c r="E12" s="15">
        <f>D12+E11</f>
        <v>1500000</v>
      </c>
      <c r="F12" s="15">
        <f>E12+F11</f>
        <v>1500000</v>
      </c>
      <c r="G12" s="52">
        <f>F12+G11</f>
        <v>1500000</v>
      </c>
    </row>
    <row r="13" spans="1:14" x14ac:dyDescent="0.25">
      <c r="C13" s="14"/>
      <c r="D13" s="14"/>
      <c r="E13" s="14"/>
    </row>
    <row r="16" spans="1:14" x14ac:dyDescent="0.25">
      <c r="D16" s="45"/>
    </row>
  </sheetData>
  <mergeCells count="8">
    <mergeCell ref="A1:G1"/>
    <mergeCell ref="A7:A8"/>
    <mergeCell ref="C11:C12"/>
    <mergeCell ref="A3:G3"/>
    <mergeCell ref="D5:G5"/>
    <mergeCell ref="A2:G2"/>
    <mergeCell ref="A11:B11"/>
    <mergeCell ref="A12:B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Ppto serv pers</vt:lpstr>
      <vt:lpstr>Ppto. gto op</vt:lpstr>
      <vt:lpstr>avance-físico</vt:lpstr>
      <vt:lpstr>avance-financiero</vt:lpstr>
      <vt:lpstr>ministraciones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 Lozano Pérez</dc:creator>
  <cp:lastModifiedBy>Junta Intermunicipal Región Valles</cp:lastModifiedBy>
  <dcterms:created xsi:type="dcterms:W3CDTF">2020-11-09T16:22:27Z</dcterms:created>
  <dcterms:modified xsi:type="dcterms:W3CDTF">2021-11-25T18:19:15Z</dcterms:modified>
</cp:coreProperties>
</file>