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2\"/>
    </mc:Choice>
  </mc:AlternateContent>
  <xr:revisionPtr revIDLastSave="0" documentId="8_{766CF521-3FCF-443B-8828-C1450043A4DA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1" l="1"/>
  <c r="F145" i="1"/>
  <c r="G145" i="1"/>
  <c r="D143" i="1"/>
  <c r="D144" i="1"/>
  <c r="D142" i="1"/>
  <c r="D127" i="1"/>
  <c r="D128" i="1" s="1"/>
  <c r="E119" i="1"/>
  <c r="O134" i="1"/>
  <c r="O135" i="1"/>
  <c r="O136" i="1"/>
  <c r="O133" i="1"/>
  <c r="D145" i="1" l="1"/>
  <c r="O137" i="1"/>
  <c r="H118" i="1"/>
  <c r="D118" i="1"/>
  <c r="G110" i="1"/>
  <c r="H88" i="1"/>
  <c r="H87" i="1"/>
  <c r="H86" i="1"/>
  <c r="O86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0" i="1"/>
  <c r="N90" i="1" s="1"/>
  <c r="L89" i="1"/>
  <c r="N89" i="1" s="1"/>
  <c r="L91" i="1"/>
  <c r="N91" i="1" s="1"/>
  <c r="H91" i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H100" i="1"/>
  <c r="L109" i="1"/>
  <c r="N109" i="1" s="1"/>
  <c r="H109" i="1"/>
  <c r="L99" i="1"/>
  <c r="N99" i="1" s="1"/>
  <c r="H99" i="1"/>
  <c r="H90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89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0" i="1"/>
  <c r="E52" i="1"/>
  <c r="F52" i="1"/>
  <c r="G52" i="1"/>
  <c r="C52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1" i="1"/>
  <c r="N86" i="1"/>
  <c r="N87" i="1"/>
  <c r="N88" i="1"/>
  <c r="K110" i="1"/>
  <c r="J110" i="1"/>
  <c r="D110" i="1"/>
  <c r="E110" i="1"/>
  <c r="F110" i="1"/>
  <c r="D23" i="1"/>
  <c r="D137" i="1"/>
  <c r="E137" i="1"/>
  <c r="F137" i="1"/>
  <c r="G137" i="1"/>
  <c r="H137" i="1"/>
  <c r="J137" i="1"/>
  <c r="K137" i="1"/>
  <c r="L137" i="1"/>
  <c r="M137" i="1"/>
  <c r="N137" i="1"/>
  <c r="I134" i="1"/>
  <c r="P134" i="1" s="1"/>
  <c r="I135" i="1"/>
  <c r="P135" i="1" s="1"/>
  <c r="I136" i="1"/>
  <c r="P136" i="1" s="1"/>
  <c r="I133" i="1"/>
  <c r="P133" i="1" s="1"/>
  <c r="C137" i="1"/>
  <c r="H116" i="1"/>
  <c r="I116" i="1" s="1"/>
  <c r="H117" i="1"/>
  <c r="I117" i="1" s="1"/>
  <c r="H115" i="1"/>
  <c r="I115" i="1" s="1"/>
  <c r="H58" i="1"/>
  <c r="I58" i="1" s="1"/>
  <c r="H59" i="1"/>
  <c r="I59" i="1" s="1"/>
  <c r="H57" i="1"/>
  <c r="I57" i="1" s="1"/>
  <c r="H29" i="1"/>
  <c r="I29" i="1" s="1"/>
  <c r="H30" i="1"/>
  <c r="I30" i="1" s="1"/>
  <c r="H28" i="1"/>
  <c r="I28" i="1" s="1"/>
  <c r="H21" i="1"/>
  <c r="I21" i="1" s="1"/>
  <c r="H22" i="1"/>
  <c r="I22" i="1" s="1"/>
  <c r="H20" i="1"/>
  <c r="I20" i="1" s="1"/>
  <c r="C145" i="1"/>
  <c r="H144" i="1"/>
  <c r="H145" i="1" s="1"/>
  <c r="G128" i="1"/>
  <c r="F128" i="1"/>
  <c r="E128" i="1"/>
  <c r="C128" i="1"/>
  <c r="H127" i="1"/>
  <c r="H128" i="1" s="1"/>
  <c r="G119" i="1"/>
  <c r="F119" i="1"/>
  <c r="C119" i="1"/>
  <c r="C110" i="1"/>
  <c r="G81" i="1"/>
  <c r="F81" i="1"/>
  <c r="E81" i="1"/>
  <c r="C81" i="1"/>
  <c r="G23" i="1"/>
  <c r="F23" i="1"/>
  <c r="E23" i="1"/>
  <c r="C23" i="1"/>
  <c r="O87" i="1" l="1"/>
  <c r="O88" i="1"/>
  <c r="O108" i="1"/>
  <c r="I118" i="1"/>
  <c r="I119" i="1" s="1"/>
  <c r="D119" i="1"/>
  <c r="O96" i="1"/>
  <c r="P137" i="1"/>
  <c r="I69" i="1"/>
  <c r="O104" i="1"/>
  <c r="O106" i="1"/>
  <c r="I77" i="1"/>
  <c r="O94" i="1"/>
  <c r="O93" i="1"/>
  <c r="O107" i="1"/>
  <c r="O95" i="1"/>
  <c r="O97" i="1"/>
  <c r="O98" i="1"/>
  <c r="O92" i="1"/>
  <c r="O90" i="1"/>
  <c r="O89" i="1"/>
  <c r="O91" i="1"/>
  <c r="L110" i="1"/>
  <c r="O102" i="1"/>
  <c r="O101" i="1"/>
  <c r="O105" i="1"/>
  <c r="O103" i="1"/>
  <c r="O100" i="1"/>
  <c r="O109" i="1"/>
  <c r="O99" i="1"/>
  <c r="I75" i="1"/>
  <c r="I67" i="1"/>
  <c r="I68" i="1"/>
  <c r="I76" i="1"/>
  <c r="I61" i="1"/>
  <c r="I74" i="1"/>
  <c r="I66" i="1"/>
  <c r="D81" i="1"/>
  <c r="I60" i="1"/>
  <c r="I73" i="1"/>
  <c r="I65" i="1"/>
  <c r="I78" i="1"/>
  <c r="I70" i="1"/>
  <c r="I62" i="1"/>
  <c r="I80" i="1"/>
  <c r="I72" i="1"/>
  <c r="I64" i="1"/>
  <c r="I79" i="1"/>
  <c r="I71" i="1"/>
  <c r="I63" i="1"/>
  <c r="I32" i="1"/>
  <c r="I51" i="1"/>
  <c r="I35" i="1"/>
  <c r="I48" i="1"/>
  <c r="I50" i="1"/>
  <c r="I42" i="1"/>
  <c r="I34" i="1"/>
  <c r="I43" i="1"/>
  <c r="I40" i="1"/>
  <c r="I47" i="1"/>
  <c r="I39" i="1"/>
  <c r="I46" i="1"/>
  <c r="I38" i="1"/>
  <c r="I45" i="1"/>
  <c r="I37" i="1"/>
  <c r="D52" i="1"/>
  <c r="I44" i="1"/>
  <c r="I36" i="1"/>
  <c r="I49" i="1"/>
  <c r="I41" i="1"/>
  <c r="I33" i="1"/>
  <c r="H52" i="1"/>
  <c r="I31" i="1"/>
  <c r="I137" i="1"/>
  <c r="H110" i="1"/>
  <c r="I110" i="1"/>
  <c r="M110" i="1"/>
  <c r="H119" i="1"/>
  <c r="H81" i="1"/>
  <c r="H23" i="1"/>
  <c r="I127" i="1"/>
  <c r="I128" i="1" s="1"/>
  <c r="I144" i="1"/>
  <c r="I145" i="1" s="1"/>
  <c r="I23" i="1"/>
  <c r="I81" i="1" l="1"/>
  <c r="I52" i="1"/>
  <c r="N110" i="1"/>
  <c r="O110" i="1"/>
</calcChain>
</file>

<file path=xl/sharedStrings.xml><?xml version="1.0" encoding="utf-8"?>
<sst xmlns="http://schemas.openxmlformats.org/spreadsheetml/2006/main" count="219" uniqueCount="57">
  <si>
    <t>NOMINAS COMPLETAS MENSUALES POR PUESTO ENERO DEL 2022</t>
  </si>
  <si>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</si>
  <si>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</si>
  <si>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</si>
  <si>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</si>
  <si>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</si>
  <si>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</si>
  <si>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</si>
  <si>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</si>
  <si>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</si>
  <si>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</si>
  <si>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NOMINAS COMPLETAS MENSUALES POR PUESTO FEBRERO DEL 2022</t>
  </si>
  <si>
    <t>NOMINAS COMPLETAS MENSUALES POR PUESTO MARZO DEL 2022</t>
  </si>
  <si>
    <t>NOMINAS COMPLETAS MENSUALES POR PUESTO ABRIL DEL 2022</t>
  </si>
  <si>
    <t>NOMINAS COMPLETAS MENSUALES POR PUESTO MAYO DEL 2022</t>
  </si>
  <si>
    <t>NOMINAS COMPLETAS MENSUALES POR PUESTO JUNIO DEL 2022</t>
  </si>
  <si>
    <t>NOMINAS COMPLETAS MENSUALES POR PUESTO JULIO DEL 2022</t>
  </si>
  <si>
    <t>NOMINAS COMPLETAS MENSUALES POR PUESTO AGOSTO DEL 2022</t>
  </si>
  <si>
    <t>NOMINAS COMPLETAS MENSUALES POR PUESTO SEPTIEMBRE DEL 2022</t>
  </si>
  <si>
    <t>NOMINAS COMPLETAS MENSUALES POR PUESTO OCTUBRE DEL 2022</t>
  </si>
  <si>
    <t>ISR Art. 174</t>
  </si>
  <si>
    <t>IMSS</t>
  </si>
  <si>
    <t>SALARIO</t>
  </si>
  <si>
    <t>TOTAL DE PERCEPCIONES</t>
  </si>
  <si>
    <t>AGUINALDO</t>
  </si>
  <si>
    <t>PRIMA VACACIONAL</t>
  </si>
  <si>
    <t>VACACIONES A TIEMPO</t>
  </si>
  <si>
    <t>VACACIONES</t>
  </si>
  <si>
    <t>INDEMNIZACIÓN</t>
  </si>
  <si>
    <t>AJUSTE AL NETO</t>
  </si>
  <si>
    <t>ISR AGUINALDO</t>
  </si>
  <si>
    <t>I.S.R. ART. 174</t>
  </si>
  <si>
    <t>I.S.R. Aguinaldo</t>
  </si>
  <si>
    <t>PRIMA VACCIONAL</t>
  </si>
  <si>
    <t>BRIGADISTA 1</t>
  </si>
  <si>
    <t>BRIGADISTA 2</t>
  </si>
  <si>
    <t>JEFE DE BRIGADA 1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</si>
  <si>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</si>
  <si>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</si>
  <si>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</si>
  <si>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</si>
  <si>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</si>
  <si>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</si>
  <si>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</si>
  <si>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</si>
  <si>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JEFE DE BRIGADA 2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</si>
  <si>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</si>
  <si>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</si>
  <si>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</si>
  <si>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</si>
  <si>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</si>
  <si>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</si>
  <si>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</si>
  <si>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</si>
  <si>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CHOFER DE BRIGADA 1</t>
  </si>
  <si>
    <t>SUBSIDIO AL EMPLEO</t>
  </si>
  <si>
    <t>COORDINADOR DE MANEJO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</si>
</sst>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  <xf numFmtId="44" fontId="0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8" fontId="0" fillId="0" borderId="2" xfId="1" applyNumberFormat="1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8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2" xfId="1" applyFont="1" applyBorder="1" applyAlignment="1">
      <alignment vertical="center" wrapText="1"/>
    </xf>
    <xf numFmtId="44" fontId="3" fillId="0" borderId="2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R145"/>
  <sheetViews>
    <sheetView tabSelected="1" topLeftCell="A142" zoomScale="70" zoomScaleNormal="70" workbookViewId="0">
      <selection activeCell="A153" sqref="A148:XFD153"/>
    </sheetView>
  </sheetViews>
  <sheetFormatPr baseColWidth="10" defaultRowHeight="14.4" x14ac:dyDescent="0.3"/>
  <cols>
    <col min="1" max="1" width="4.6640625" style="2" bestFit="1" customWidth="1"/>
    <col min="2" max="2" width="35.6640625" style="2" bestFit="1" customWidth="1"/>
    <col min="3" max="4" width="20.88671875" style="2" customWidth="1"/>
    <col min="5" max="5" width="16.109375" style="2" bestFit="1" customWidth="1"/>
    <col min="6" max="6" width="15.88671875" style="2" customWidth="1"/>
    <col min="7" max="7" width="16.44140625" style="2" customWidth="1"/>
    <col min="8" max="8" width="16" style="2" bestFit="1" customWidth="1"/>
    <col min="9" max="9" width="17.109375" style="2" customWidth="1"/>
    <col min="10" max="10" width="14.5546875" style="2" bestFit="1" customWidth="1"/>
    <col min="11" max="12" width="14.77734375" style="2" bestFit="1" customWidth="1"/>
    <col min="13" max="13" width="16.109375" style="2" bestFit="1" customWidth="1"/>
    <col min="14" max="14" width="14.77734375" style="2" bestFit="1" customWidth="1"/>
    <col min="15" max="15" width="16" style="2" bestFit="1" customWidth="1"/>
    <col min="16" max="16" width="15.88671875" style="2" bestFit="1" customWidth="1"/>
    <col min="17" max="16384" width="11.5546875" style="2"/>
  </cols>
  <sheetData>
    <row r="2" spans="1:9" ht="18" x14ac:dyDescent="0.3">
      <c r="A2" s="1"/>
      <c r="B2" s="22" t="s">
        <v>0</v>
      </c>
      <c r="C2" s="22"/>
      <c r="D2" s="22"/>
      <c r="E2" s="22"/>
      <c r="F2" s="22"/>
      <c r="G2" s="22"/>
      <c r="H2" s="22"/>
    </row>
    <row r="3" spans="1:9" ht="28.8" x14ac:dyDescent="0.3">
      <c r="A3" s="3" t="s">
        <v>1</v>
      </c>
      <c r="B3" s="4" t="s">
        <v>2</v>
      </c>
      <c r="C3" s="5" t="s">
        <v>22</v>
      </c>
      <c r="D3" s="5" t="s">
        <v>23</v>
      </c>
      <c r="E3" s="5" t="s">
        <v>3</v>
      </c>
      <c r="F3" s="5" t="s">
        <v>21</v>
      </c>
      <c r="G3" s="5" t="s">
        <v>4</v>
      </c>
      <c r="H3" s="5" t="s">
        <v>5</v>
      </c>
      <c r="I3" s="5" t="s">
        <v>6</v>
      </c>
    </row>
    <row r="4" spans="1:9" x14ac:dyDescent="0.3">
      <c r="A4" s="6">
        <v>1</v>
      </c>
      <c r="B4" s="7" t="s">
        <v>7</v>
      </c>
      <c r="C4" s="8">
        <v>45969.97</v>
      </c>
      <c r="D4" s="8">
        <v>45969.97</v>
      </c>
      <c r="E4" s="9">
        <v>9073.32</v>
      </c>
      <c r="F4" s="9">
        <v>1531.33</v>
      </c>
      <c r="G4" s="9">
        <v>0.12</v>
      </c>
      <c r="H4" s="9">
        <v>10604.77</v>
      </c>
      <c r="I4" s="9">
        <v>35365.199999999997</v>
      </c>
    </row>
    <row r="5" spans="1:9" x14ac:dyDescent="0.3">
      <c r="A5" s="6">
        <v>2</v>
      </c>
      <c r="B5" s="7" t="s">
        <v>8</v>
      </c>
      <c r="C5" s="8">
        <v>31531.5</v>
      </c>
      <c r="D5" s="8">
        <v>31531.5</v>
      </c>
      <c r="E5" s="9">
        <v>5418.72</v>
      </c>
      <c r="F5" s="9">
        <v>1039.8800000000001</v>
      </c>
      <c r="G5" s="9">
        <v>0.1</v>
      </c>
      <c r="H5" s="9">
        <v>6458.7000000000007</v>
      </c>
      <c r="I5" s="9">
        <v>25072.799999999999</v>
      </c>
    </row>
    <row r="6" spans="1:9" x14ac:dyDescent="0.3">
      <c r="A6" s="6">
        <v>3</v>
      </c>
      <c r="B6" s="7" t="s">
        <v>9</v>
      </c>
      <c r="C6" s="8">
        <v>31531.5</v>
      </c>
      <c r="D6" s="8">
        <v>31531.5</v>
      </c>
      <c r="E6" s="9">
        <v>5418.72</v>
      </c>
      <c r="F6" s="9">
        <v>1039.8800000000001</v>
      </c>
      <c r="G6" s="9">
        <v>0.1</v>
      </c>
      <c r="H6" s="9">
        <v>6458.7000000000007</v>
      </c>
      <c r="I6" s="9">
        <v>25072.799999999999</v>
      </c>
    </row>
    <row r="7" spans="1:9" ht="18" x14ac:dyDescent="0.3">
      <c r="A7" s="10"/>
      <c r="B7" s="11" t="s">
        <v>10</v>
      </c>
      <c r="C7" s="20">
        <v>109032.97</v>
      </c>
      <c r="D7" s="20">
        <v>109032.97</v>
      </c>
      <c r="E7" s="20">
        <v>19910.760000000002</v>
      </c>
      <c r="F7" s="20">
        <v>3611.09</v>
      </c>
      <c r="G7" s="20">
        <v>0.32</v>
      </c>
      <c r="H7" s="20">
        <v>23522.170000000002</v>
      </c>
      <c r="I7" s="20">
        <v>85510.8</v>
      </c>
    </row>
    <row r="10" spans="1:9" ht="18" x14ac:dyDescent="0.3">
      <c r="A10" s="1"/>
      <c r="B10" s="22" t="s">
        <v>11</v>
      </c>
      <c r="C10" s="22"/>
      <c r="D10" s="22"/>
      <c r="E10" s="22"/>
      <c r="F10" s="22"/>
      <c r="G10" s="22"/>
      <c r="H10" s="22"/>
    </row>
    <row r="11" spans="1:9" ht="28.8" x14ac:dyDescent="0.3">
      <c r="A11" s="3" t="s">
        <v>1</v>
      </c>
      <c r="B11" s="4" t="s">
        <v>2</v>
      </c>
      <c r="C11" s="5" t="s">
        <v>22</v>
      </c>
      <c r="D11" s="5" t="s">
        <v>23</v>
      </c>
      <c r="E11" s="5" t="s">
        <v>3</v>
      </c>
      <c r="F11" s="5" t="s">
        <v>21</v>
      </c>
      <c r="G11" s="5" t="s">
        <v>4</v>
      </c>
      <c r="H11" s="5" t="s">
        <v>5</v>
      </c>
      <c r="I11" s="5" t="s">
        <v>6</v>
      </c>
    </row>
    <row r="12" spans="1:9" x14ac:dyDescent="0.3">
      <c r="A12" s="6">
        <v>1</v>
      </c>
      <c r="B12" s="7" t="s">
        <v>7</v>
      </c>
      <c r="C12" s="8">
        <v>44436.649999999994</v>
      </c>
      <c r="D12" s="8">
        <v>44436.649999999994</v>
      </c>
      <c r="E12" s="9">
        <v>8613.619999999999</v>
      </c>
      <c r="F12" s="9">
        <v>1383.1399999999999</v>
      </c>
      <c r="G12" s="9">
        <v>0.09</v>
      </c>
      <c r="H12" s="9">
        <v>9996.8499999999985</v>
      </c>
      <c r="I12" s="9">
        <v>34439.799999999996</v>
      </c>
    </row>
    <row r="13" spans="1:9" x14ac:dyDescent="0.3">
      <c r="A13" s="6">
        <v>2</v>
      </c>
      <c r="B13" s="7" t="s">
        <v>8</v>
      </c>
      <c r="C13" s="8">
        <v>30480.45</v>
      </c>
      <c r="D13" s="8">
        <v>30480.45</v>
      </c>
      <c r="E13" s="9">
        <v>5171.5200000000004</v>
      </c>
      <c r="F13" s="9">
        <v>939.26</v>
      </c>
      <c r="G13" s="9">
        <v>7.0000000000000007E-2</v>
      </c>
      <c r="H13" s="9">
        <v>6110.85</v>
      </c>
      <c r="I13" s="9">
        <v>24369.599999999999</v>
      </c>
    </row>
    <row r="14" spans="1:9" x14ac:dyDescent="0.3">
      <c r="A14" s="6">
        <v>3</v>
      </c>
      <c r="B14" s="7" t="s">
        <v>9</v>
      </c>
      <c r="C14" s="8">
        <v>30480.6</v>
      </c>
      <c r="D14" s="8">
        <v>30480.6</v>
      </c>
      <c r="E14" s="9">
        <v>5171.5200000000004</v>
      </c>
      <c r="F14" s="9">
        <v>939.26</v>
      </c>
      <c r="G14" s="9">
        <v>0.02</v>
      </c>
      <c r="H14" s="9">
        <v>6110.8000000000011</v>
      </c>
      <c r="I14" s="9">
        <v>24369.799999999996</v>
      </c>
    </row>
    <row r="15" spans="1:9" ht="18" x14ac:dyDescent="0.3">
      <c r="A15" s="10"/>
      <c r="B15" s="11" t="s">
        <v>10</v>
      </c>
      <c r="C15" s="20">
        <v>105397.69999999998</v>
      </c>
      <c r="D15" s="20">
        <v>105397.69999999998</v>
      </c>
      <c r="E15" s="20">
        <v>18956.66</v>
      </c>
      <c r="F15" s="20">
        <v>3261.66</v>
      </c>
      <c r="G15" s="20">
        <v>0.18</v>
      </c>
      <c r="H15" s="20">
        <v>22218.5</v>
      </c>
      <c r="I15" s="20">
        <v>83179.199999999983</v>
      </c>
    </row>
    <row r="18" spans="1:9" ht="18" x14ac:dyDescent="0.3">
      <c r="A18" s="1"/>
      <c r="B18" s="22" t="s">
        <v>12</v>
      </c>
      <c r="C18" s="22"/>
      <c r="D18" s="22"/>
      <c r="E18" s="22"/>
      <c r="F18" s="22"/>
      <c r="G18" s="22"/>
      <c r="H18" s="22"/>
    </row>
    <row r="19" spans="1:9" ht="28.8" x14ac:dyDescent="0.3">
      <c r="A19" s="3" t="s">
        <v>1</v>
      </c>
      <c r="B19" s="4" t="s">
        <v>2</v>
      </c>
      <c r="C19" s="5" t="s">
        <v>22</v>
      </c>
      <c r="D19" s="5" t="s">
        <v>23</v>
      </c>
      <c r="E19" s="5" t="s">
        <v>3</v>
      </c>
      <c r="F19" s="5" t="s">
        <v>21</v>
      </c>
      <c r="G19" s="5" t="s">
        <v>4</v>
      </c>
      <c r="H19" s="5" t="s">
        <v>5</v>
      </c>
      <c r="I19" s="5" t="s">
        <v>6</v>
      </c>
    </row>
    <row r="20" spans="1:9" x14ac:dyDescent="0.3">
      <c r="A20" s="6">
        <v>1</v>
      </c>
      <c r="B20" s="7" t="s">
        <v>7</v>
      </c>
      <c r="C20" s="8">
        <v>54397.03</v>
      </c>
      <c r="D20" s="8">
        <v>54397.03</v>
      </c>
      <c r="E20" s="9">
        <v>11601.44</v>
      </c>
      <c r="F20" s="9">
        <v>1545.78</v>
      </c>
      <c r="G20" s="9">
        <v>0.01</v>
      </c>
      <c r="H20" s="9">
        <f>SUM(E20:G20)</f>
        <v>13147.230000000001</v>
      </c>
      <c r="I20" s="9">
        <f>+C20-H20</f>
        <v>41249.799999999996</v>
      </c>
    </row>
    <row r="21" spans="1:9" x14ac:dyDescent="0.3">
      <c r="A21" s="6">
        <v>2</v>
      </c>
      <c r="B21" s="7" t="s">
        <v>8</v>
      </c>
      <c r="C21" s="8">
        <v>37312.050000000003</v>
      </c>
      <c r="D21" s="8">
        <v>37312.050000000003</v>
      </c>
      <c r="E21" s="9">
        <v>6814.43</v>
      </c>
      <c r="F21" s="9">
        <v>1049.8</v>
      </c>
      <c r="G21" s="9">
        <v>0.02</v>
      </c>
      <c r="H21" s="9">
        <f>SUM(E21:G21)</f>
        <v>7864.2500000000009</v>
      </c>
      <c r="I21" s="9">
        <f>+C21-H21</f>
        <v>29447.800000000003</v>
      </c>
    </row>
    <row r="22" spans="1:9" x14ac:dyDescent="0.3">
      <c r="A22" s="6">
        <v>3</v>
      </c>
      <c r="B22" s="7" t="s">
        <v>9</v>
      </c>
      <c r="C22" s="8">
        <v>37312.050000000003</v>
      </c>
      <c r="D22" s="8">
        <v>37312.050000000003</v>
      </c>
      <c r="E22" s="9">
        <v>6814.43</v>
      </c>
      <c r="F22" s="9">
        <v>1049.8</v>
      </c>
      <c r="G22" s="9">
        <v>0.02</v>
      </c>
      <c r="H22" s="9">
        <f>SUM(E22:G22)</f>
        <v>7864.2500000000009</v>
      </c>
      <c r="I22" s="9">
        <f>+C22-H22</f>
        <v>29447.800000000003</v>
      </c>
    </row>
    <row r="23" spans="1:9" ht="18" x14ac:dyDescent="0.3">
      <c r="A23" s="10"/>
      <c r="B23" s="11" t="s">
        <v>10</v>
      </c>
      <c r="C23" s="20">
        <f>SUM(C20:C22)</f>
        <v>129021.13</v>
      </c>
      <c r="D23" s="20">
        <f>SUM(D20:D22)</f>
        <v>129021.13</v>
      </c>
      <c r="E23" s="20">
        <f>SUM(E20:E22)</f>
        <v>25230.300000000003</v>
      </c>
      <c r="F23" s="20">
        <f>SUM(F20:F22)</f>
        <v>3645.38</v>
      </c>
      <c r="G23" s="20">
        <f>SUM(G20:G22)</f>
        <v>0.05</v>
      </c>
      <c r="H23" s="20">
        <f>SUM(H20:H22)</f>
        <v>28875.730000000003</v>
      </c>
      <c r="I23" s="20">
        <f>SUM(I20:I22)</f>
        <v>100145.40000000001</v>
      </c>
    </row>
    <row r="26" spans="1:9" ht="18" x14ac:dyDescent="0.3">
      <c r="A26" s="1"/>
      <c r="B26" s="22" t="s">
        <v>13</v>
      </c>
      <c r="C26" s="22"/>
      <c r="D26" s="22"/>
      <c r="E26" s="22"/>
      <c r="F26" s="22"/>
      <c r="G26" s="22"/>
      <c r="H26" s="22"/>
    </row>
    <row r="27" spans="1:9" ht="28.8" x14ac:dyDescent="0.3">
      <c r="A27" s="3" t="s">
        <v>1</v>
      </c>
      <c r="B27" s="4" t="s">
        <v>2</v>
      </c>
      <c r="C27" s="5" t="s">
        <v>22</v>
      </c>
      <c r="D27" s="5" t="s">
        <v>23</v>
      </c>
      <c r="E27" s="5" t="s">
        <v>3</v>
      </c>
      <c r="F27" s="5" t="s">
        <v>21</v>
      </c>
      <c r="G27" s="5" t="s">
        <v>4</v>
      </c>
      <c r="H27" s="5" t="s">
        <v>5</v>
      </c>
      <c r="I27" s="5" t="s">
        <v>6</v>
      </c>
    </row>
    <row r="28" spans="1:9" x14ac:dyDescent="0.3">
      <c r="A28" s="6">
        <v>1</v>
      </c>
      <c r="B28" s="7" t="s">
        <v>7</v>
      </c>
      <c r="C28" s="8">
        <v>48268.5</v>
      </c>
      <c r="D28" s="8">
        <v>48268.5</v>
      </c>
      <c r="E28" s="9">
        <v>9762.9</v>
      </c>
      <c r="F28" s="9">
        <v>1509.02</v>
      </c>
      <c r="G28" s="9">
        <v>-0.02</v>
      </c>
      <c r="H28" s="9">
        <f>E28+F28+G28</f>
        <v>11271.9</v>
      </c>
      <c r="I28" s="9">
        <f>+C28-H28</f>
        <v>36996.6</v>
      </c>
    </row>
    <row r="29" spans="1:9" x14ac:dyDescent="0.3">
      <c r="A29" s="6">
        <v>2</v>
      </c>
      <c r="B29" s="7" t="s">
        <v>8</v>
      </c>
      <c r="C29" s="8">
        <v>33108</v>
      </c>
      <c r="D29" s="8">
        <v>33108</v>
      </c>
      <c r="E29" s="9">
        <v>5789.52</v>
      </c>
      <c r="F29" s="9">
        <v>1024.9000000000001</v>
      </c>
      <c r="G29" s="9">
        <v>-0.02</v>
      </c>
      <c r="H29" s="9">
        <f>E29+F29+G29</f>
        <v>6814.4</v>
      </c>
      <c r="I29" s="9">
        <f>+C29-H29</f>
        <v>26293.599999999999</v>
      </c>
    </row>
    <row r="30" spans="1:9" x14ac:dyDescent="0.3">
      <c r="A30" s="6">
        <v>3</v>
      </c>
      <c r="B30" s="7" t="s">
        <v>9</v>
      </c>
      <c r="C30" s="8">
        <v>33108</v>
      </c>
      <c r="D30" s="8">
        <v>33108</v>
      </c>
      <c r="E30" s="9">
        <v>5789.52</v>
      </c>
      <c r="F30" s="9">
        <v>1024.9000000000001</v>
      </c>
      <c r="G30" s="9">
        <v>-0.02</v>
      </c>
      <c r="H30" s="9">
        <f>E30+F30+G30</f>
        <v>6814.4</v>
      </c>
      <c r="I30" s="9">
        <f>+C30-H30</f>
        <v>26293.599999999999</v>
      </c>
    </row>
    <row r="31" spans="1:9" x14ac:dyDescent="0.3">
      <c r="A31" s="6">
        <v>4</v>
      </c>
      <c r="B31" s="7" t="s">
        <v>34</v>
      </c>
      <c r="C31" s="8">
        <v>8100</v>
      </c>
      <c r="D31" s="8">
        <f>SUM(C31)</f>
        <v>8100</v>
      </c>
      <c r="E31" s="9">
        <v>610.9</v>
      </c>
      <c r="F31" s="9">
        <v>202.66</v>
      </c>
      <c r="G31" s="9">
        <v>0.04</v>
      </c>
      <c r="H31" s="9">
        <f>SUM(E31:G31)</f>
        <v>813.59999999999991</v>
      </c>
      <c r="I31" s="9">
        <f>D31-H31</f>
        <v>7286.4</v>
      </c>
    </row>
    <row r="32" spans="1:9" x14ac:dyDescent="0.3">
      <c r="A32" s="6">
        <v>5</v>
      </c>
      <c r="B32" s="7" t="s">
        <v>35</v>
      </c>
      <c r="C32" s="8">
        <v>8100</v>
      </c>
      <c r="D32" s="8">
        <f t="shared" ref="D32:D51" si="0">SUM(C32)</f>
        <v>8100</v>
      </c>
      <c r="E32" s="9">
        <v>610.9</v>
      </c>
      <c r="F32" s="9">
        <v>202.66</v>
      </c>
      <c r="G32" s="9">
        <v>0.04</v>
      </c>
      <c r="H32" s="9">
        <f t="shared" ref="H32:H51" si="1">SUM(E32:G32)</f>
        <v>813.59999999999991</v>
      </c>
      <c r="I32" s="9">
        <f t="shared" ref="I32:I51" si="2">D32-H32</f>
        <v>7286.4</v>
      </c>
    </row>
    <row r="33" spans="1:9" x14ac:dyDescent="0.3">
      <c r="A33" s="6">
        <v>6</v>
      </c>
      <c r="B33" s="7" t="s">
        <v>36</v>
      </c>
      <c r="C33" s="8">
        <v>10870.5</v>
      </c>
      <c r="D33" s="8">
        <f t="shared" si="0"/>
        <v>10870.5</v>
      </c>
      <c r="E33" s="9">
        <v>983.12</v>
      </c>
      <c r="F33" s="9">
        <v>283.02</v>
      </c>
      <c r="G33" s="9">
        <v>-0.04</v>
      </c>
      <c r="H33" s="9">
        <f t="shared" si="1"/>
        <v>1266.0999999999999</v>
      </c>
      <c r="I33" s="9">
        <f t="shared" si="2"/>
        <v>9604.4</v>
      </c>
    </row>
    <row r="34" spans="1:9" x14ac:dyDescent="0.3">
      <c r="A34" s="6">
        <v>7</v>
      </c>
      <c r="B34" s="7" t="s">
        <v>37</v>
      </c>
      <c r="C34" s="8">
        <v>8100</v>
      </c>
      <c r="D34" s="8">
        <f t="shared" si="0"/>
        <v>8100</v>
      </c>
      <c r="E34" s="9">
        <v>610.9</v>
      </c>
      <c r="F34" s="9">
        <v>202.66</v>
      </c>
      <c r="G34" s="9">
        <v>0.04</v>
      </c>
      <c r="H34" s="9">
        <f t="shared" si="1"/>
        <v>813.59999999999991</v>
      </c>
      <c r="I34" s="9">
        <f t="shared" si="2"/>
        <v>7286.4</v>
      </c>
    </row>
    <row r="35" spans="1:9" x14ac:dyDescent="0.3">
      <c r="A35" s="6">
        <v>8</v>
      </c>
      <c r="B35" s="7" t="s">
        <v>38</v>
      </c>
      <c r="C35" s="8">
        <v>8100</v>
      </c>
      <c r="D35" s="8">
        <f t="shared" si="0"/>
        <v>8100</v>
      </c>
      <c r="E35" s="9">
        <v>610.9</v>
      </c>
      <c r="F35" s="9">
        <v>202.66</v>
      </c>
      <c r="G35" s="9">
        <v>0.04</v>
      </c>
      <c r="H35" s="9">
        <f t="shared" si="1"/>
        <v>813.59999999999991</v>
      </c>
      <c r="I35" s="9">
        <f t="shared" si="2"/>
        <v>7286.4</v>
      </c>
    </row>
    <row r="36" spans="1:9" x14ac:dyDescent="0.3">
      <c r="A36" s="6">
        <v>9</v>
      </c>
      <c r="B36" s="7" t="s">
        <v>39</v>
      </c>
      <c r="C36" s="8">
        <v>8100</v>
      </c>
      <c r="D36" s="8">
        <f t="shared" si="0"/>
        <v>8100</v>
      </c>
      <c r="E36" s="9">
        <v>610.9</v>
      </c>
      <c r="F36" s="9">
        <v>202.66</v>
      </c>
      <c r="G36" s="9">
        <v>0.04</v>
      </c>
      <c r="H36" s="9">
        <f t="shared" si="1"/>
        <v>813.59999999999991</v>
      </c>
      <c r="I36" s="9">
        <f t="shared" si="2"/>
        <v>7286.4</v>
      </c>
    </row>
    <row r="37" spans="1:9" x14ac:dyDescent="0.3">
      <c r="A37" s="6">
        <v>10</v>
      </c>
      <c r="B37" s="7" t="s">
        <v>40</v>
      </c>
      <c r="C37" s="8">
        <v>8100</v>
      </c>
      <c r="D37" s="8">
        <f t="shared" si="0"/>
        <v>8100</v>
      </c>
      <c r="E37" s="9">
        <v>610.9</v>
      </c>
      <c r="F37" s="9">
        <v>202.66</v>
      </c>
      <c r="G37" s="9">
        <v>0.04</v>
      </c>
      <c r="H37" s="9">
        <f t="shared" si="1"/>
        <v>813.59999999999991</v>
      </c>
      <c r="I37" s="9">
        <f t="shared" si="2"/>
        <v>7286.4</v>
      </c>
    </row>
    <row r="38" spans="1:9" x14ac:dyDescent="0.3">
      <c r="A38" s="6">
        <v>11</v>
      </c>
      <c r="B38" s="7" t="s">
        <v>41</v>
      </c>
      <c r="C38" s="8">
        <v>8100</v>
      </c>
      <c r="D38" s="8">
        <f t="shared" si="0"/>
        <v>8100</v>
      </c>
      <c r="E38" s="9">
        <v>610.9</v>
      </c>
      <c r="F38" s="9">
        <v>202.66</v>
      </c>
      <c r="G38" s="9">
        <v>0.04</v>
      </c>
      <c r="H38" s="9">
        <f t="shared" si="1"/>
        <v>813.59999999999991</v>
      </c>
      <c r="I38" s="9">
        <f t="shared" si="2"/>
        <v>7286.4</v>
      </c>
    </row>
    <row r="39" spans="1:9" x14ac:dyDescent="0.3">
      <c r="A39" s="6">
        <v>12</v>
      </c>
      <c r="B39" s="7" t="s">
        <v>42</v>
      </c>
      <c r="C39" s="8">
        <v>8100</v>
      </c>
      <c r="D39" s="8">
        <f t="shared" si="0"/>
        <v>8100</v>
      </c>
      <c r="E39" s="9">
        <v>610.9</v>
      </c>
      <c r="F39" s="9">
        <v>202.66</v>
      </c>
      <c r="G39" s="9">
        <v>0.04</v>
      </c>
      <c r="H39" s="9">
        <f t="shared" si="1"/>
        <v>813.59999999999991</v>
      </c>
      <c r="I39" s="9">
        <f t="shared" si="2"/>
        <v>7286.4</v>
      </c>
    </row>
    <row r="40" spans="1:9" x14ac:dyDescent="0.3">
      <c r="A40" s="6">
        <v>13</v>
      </c>
      <c r="B40" s="7" t="s">
        <v>43</v>
      </c>
      <c r="C40" s="8">
        <v>8100</v>
      </c>
      <c r="D40" s="8">
        <f t="shared" si="0"/>
        <v>8100</v>
      </c>
      <c r="E40" s="9">
        <v>610.9</v>
      </c>
      <c r="F40" s="9">
        <v>202.66</v>
      </c>
      <c r="G40" s="9">
        <v>0.04</v>
      </c>
      <c r="H40" s="9">
        <f t="shared" si="1"/>
        <v>813.59999999999991</v>
      </c>
      <c r="I40" s="9">
        <f t="shared" si="2"/>
        <v>7286.4</v>
      </c>
    </row>
    <row r="41" spans="1:9" x14ac:dyDescent="0.3">
      <c r="A41" s="6">
        <v>14</v>
      </c>
      <c r="B41" s="7" t="s">
        <v>45</v>
      </c>
      <c r="C41" s="8">
        <v>10870.5</v>
      </c>
      <c r="D41" s="8">
        <f t="shared" si="0"/>
        <v>10870.5</v>
      </c>
      <c r="E41" s="9">
        <v>983.12</v>
      </c>
      <c r="F41" s="9">
        <v>283.02</v>
      </c>
      <c r="G41" s="9">
        <v>-0.04</v>
      </c>
      <c r="H41" s="9">
        <f t="shared" si="1"/>
        <v>1266.0999999999999</v>
      </c>
      <c r="I41" s="9">
        <f t="shared" si="2"/>
        <v>9604.4</v>
      </c>
    </row>
    <row r="42" spans="1:9" x14ac:dyDescent="0.3">
      <c r="A42" s="6">
        <v>15</v>
      </c>
      <c r="B42" s="7" t="s">
        <v>44</v>
      </c>
      <c r="C42" s="8">
        <v>8100</v>
      </c>
      <c r="D42" s="8">
        <f t="shared" si="0"/>
        <v>8100</v>
      </c>
      <c r="E42" s="9">
        <v>610.9</v>
      </c>
      <c r="F42" s="9">
        <v>202.66</v>
      </c>
      <c r="G42" s="9">
        <v>0.04</v>
      </c>
      <c r="H42" s="9">
        <f t="shared" si="1"/>
        <v>813.59999999999991</v>
      </c>
      <c r="I42" s="9">
        <f t="shared" si="2"/>
        <v>7286.4</v>
      </c>
    </row>
    <row r="43" spans="1:9" x14ac:dyDescent="0.3">
      <c r="A43" s="6">
        <v>16</v>
      </c>
      <c r="B43" s="7" t="s">
        <v>46</v>
      </c>
      <c r="C43" s="8">
        <v>8100</v>
      </c>
      <c r="D43" s="8">
        <f t="shared" si="0"/>
        <v>8100</v>
      </c>
      <c r="E43" s="9">
        <v>610.9</v>
      </c>
      <c r="F43" s="9">
        <v>202.66</v>
      </c>
      <c r="G43" s="9">
        <v>0.04</v>
      </c>
      <c r="H43" s="9">
        <f t="shared" si="1"/>
        <v>813.59999999999991</v>
      </c>
      <c r="I43" s="9">
        <f t="shared" si="2"/>
        <v>7286.4</v>
      </c>
    </row>
    <row r="44" spans="1:9" x14ac:dyDescent="0.3">
      <c r="A44" s="6">
        <v>17</v>
      </c>
      <c r="B44" s="7" t="s">
        <v>47</v>
      </c>
      <c r="C44" s="8">
        <v>8100</v>
      </c>
      <c r="D44" s="8">
        <f t="shared" si="0"/>
        <v>8100</v>
      </c>
      <c r="E44" s="9">
        <v>610.9</v>
      </c>
      <c r="F44" s="9">
        <v>202.66</v>
      </c>
      <c r="G44" s="9">
        <v>0.04</v>
      </c>
      <c r="H44" s="9">
        <f t="shared" si="1"/>
        <v>813.59999999999991</v>
      </c>
      <c r="I44" s="9">
        <f t="shared" si="2"/>
        <v>7286.4</v>
      </c>
    </row>
    <row r="45" spans="1:9" x14ac:dyDescent="0.3">
      <c r="A45" s="6">
        <v>18</v>
      </c>
      <c r="B45" s="7" t="s">
        <v>48</v>
      </c>
      <c r="C45" s="8">
        <v>8100</v>
      </c>
      <c r="D45" s="8">
        <f t="shared" si="0"/>
        <v>8100</v>
      </c>
      <c r="E45" s="9">
        <v>610.9</v>
      </c>
      <c r="F45" s="9">
        <v>202.66</v>
      </c>
      <c r="G45" s="9">
        <v>0.04</v>
      </c>
      <c r="H45" s="9">
        <f t="shared" si="1"/>
        <v>813.59999999999991</v>
      </c>
      <c r="I45" s="9">
        <f t="shared" si="2"/>
        <v>7286.4</v>
      </c>
    </row>
    <row r="46" spans="1:9" x14ac:dyDescent="0.3">
      <c r="A46" s="6">
        <v>19</v>
      </c>
      <c r="B46" s="7" t="s">
        <v>49</v>
      </c>
      <c r="C46" s="8">
        <v>8100</v>
      </c>
      <c r="D46" s="8">
        <f t="shared" si="0"/>
        <v>8100</v>
      </c>
      <c r="E46" s="9">
        <v>610.9</v>
      </c>
      <c r="F46" s="9">
        <v>202.66</v>
      </c>
      <c r="G46" s="9">
        <v>0.04</v>
      </c>
      <c r="H46" s="9">
        <f t="shared" si="1"/>
        <v>813.59999999999991</v>
      </c>
      <c r="I46" s="9">
        <f t="shared" si="2"/>
        <v>7286.4</v>
      </c>
    </row>
    <row r="47" spans="1:9" x14ac:dyDescent="0.3">
      <c r="A47" s="6">
        <v>20</v>
      </c>
      <c r="B47" s="7" t="s">
        <v>50</v>
      </c>
      <c r="C47" s="8">
        <v>8100</v>
      </c>
      <c r="D47" s="8">
        <f t="shared" si="0"/>
        <v>8100</v>
      </c>
      <c r="E47" s="9">
        <v>610.9</v>
      </c>
      <c r="F47" s="9">
        <v>202.66</v>
      </c>
      <c r="G47" s="9">
        <v>0.04</v>
      </c>
      <c r="H47" s="9">
        <f t="shared" si="1"/>
        <v>813.59999999999991</v>
      </c>
      <c r="I47" s="9">
        <f t="shared" si="2"/>
        <v>7286.4</v>
      </c>
    </row>
    <row r="48" spans="1:9" x14ac:dyDescent="0.3">
      <c r="A48" s="6">
        <v>21</v>
      </c>
      <c r="B48" s="7" t="s">
        <v>51</v>
      </c>
      <c r="C48" s="8">
        <v>8100</v>
      </c>
      <c r="D48" s="8">
        <f t="shared" si="0"/>
        <v>8100</v>
      </c>
      <c r="E48" s="9">
        <v>610.9</v>
      </c>
      <c r="F48" s="9">
        <v>202.66</v>
      </c>
      <c r="G48" s="9">
        <v>0.04</v>
      </c>
      <c r="H48" s="9">
        <f t="shared" si="1"/>
        <v>813.59999999999991</v>
      </c>
      <c r="I48" s="9">
        <f t="shared" si="2"/>
        <v>7286.4</v>
      </c>
    </row>
    <row r="49" spans="1:9" x14ac:dyDescent="0.3">
      <c r="A49" s="6">
        <v>22</v>
      </c>
      <c r="B49" s="7" t="s">
        <v>52</v>
      </c>
      <c r="C49" s="8">
        <v>8100</v>
      </c>
      <c r="D49" s="8">
        <f t="shared" si="0"/>
        <v>8100</v>
      </c>
      <c r="E49" s="9">
        <v>610.9</v>
      </c>
      <c r="F49" s="9">
        <v>202.66</v>
      </c>
      <c r="G49" s="9">
        <v>0.04</v>
      </c>
      <c r="H49" s="9">
        <f t="shared" si="1"/>
        <v>813.59999999999991</v>
      </c>
      <c r="I49" s="9">
        <f t="shared" si="2"/>
        <v>7286.4</v>
      </c>
    </row>
    <row r="50" spans="1:9" x14ac:dyDescent="0.3">
      <c r="A50" s="6">
        <v>23</v>
      </c>
      <c r="B50" s="7" t="s">
        <v>53</v>
      </c>
      <c r="C50" s="8">
        <v>8100</v>
      </c>
      <c r="D50" s="8">
        <f t="shared" si="0"/>
        <v>8100</v>
      </c>
      <c r="E50" s="9">
        <v>610.9</v>
      </c>
      <c r="F50" s="9">
        <v>202.66</v>
      </c>
      <c r="G50" s="9">
        <v>0.04</v>
      </c>
      <c r="H50" s="9">
        <f t="shared" si="1"/>
        <v>813.59999999999991</v>
      </c>
      <c r="I50" s="9">
        <f t="shared" si="2"/>
        <v>7286.4</v>
      </c>
    </row>
    <row r="51" spans="1:9" x14ac:dyDescent="0.3">
      <c r="A51" s="6">
        <v>24</v>
      </c>
      <c r="B51" s="7" t="s">
        <v>54</v>
      </c>
      <c r="C51" s="8">
        <v>10870.5</v>
      </c>
      <c r="D51" s="8">
        <f t="shared" si="0"/>
        <v>10870.5</v>
      </c>
      <c r="E51" s="9">
        <v>983.12</v>
      </c>
      <c r="F51" s="9">
        <v>283.02</v>
      </c>
      <c r="G51" s="9">
        <v>-0.04</v>
      </c>
      <c r="H51" s="9">
        <f t="shared" si="1"/>
        <v>1266.0999999999999</v>
      </c>
      <c r="I51" s="9">
        <f t="shared" si="2"/>
        <v>9604.4</v>
      </c>
    </row>
    <row r="52" spans="1:9" ht="18" x14ac:dyDescent="0.3">
      <c r="A52" s="10"/>
      <c r="B52" s="11" t="s">
        <v>10</v>
      </c>
      <c r="C52" s="20">
        <f>SUM(C28:C51)</f>
        <v>292896</v>
      </c>
      <c r="D52" s="20">
        <f t="shared" ref="D52:I52" si="3">SUM(D28:D51)</f>
        <v>292896</v>
      </c>
      <c r="E52" s="20">
        <f t="shared" si="3"/>
        <v>35287.500000000029</v>
      </c>
      <c r="F52" s="20">
        <f t="shared" si="3"/>
        <v>8055.7599999999984</v>
      </c>
      <c r="G52" s="20">
        <f t="shared" si="3"/>
        <v>0.53999999999999992</v>
      </c>
      <c r="H52" s="20">
        <f t="shared" si="3"/>
        <v>43343.799999999967</v>
      </c>
      <c r="I52" s="20">
        <f t="shared" si="3"/>
        <v>249552.19999999987</v>
      </c>
    </row>
    <row r="55" spans="1:9" ht="18" x14ac:dyDescent="0.3">
      <c r="A55" s="1"/>
      <c r="B55" s="22" t="s">
        <v>14</v>
      </c>
      <c r="C55" s="22"/>
      <c r="D55" s="22"/>
      <c r="E55" s="22"/>
      <c r="F55" s="22"/>
      <c r="G55" s="22"/>
      <c r="H55" s="22"/>
    </row>
    <row r="56" spans="1:9" ht="28.8" x14ac:dyDescent="0.3">
      <c r="A56" s="3" t="s">
        <v>1</v>
      </c>
      <c r="B56" s="4" t="s">
        <v>2</v>
      </c>
      <c r="C56" s="5" t="s">
        <v>22</v>
      </c>
      <c r="D56" s="5" t="s">
        <v>23</v>
      </c>
      <c r="E56" s="5" t="s">
        <v>3</v>
      </c>
      <c r="F56" s="5" t="s">
        <v>21</v>
      </c>
      <c r="G56" s="5" t="s">
        <v>4</v>
      </c>
      <c r="H56" s="5" t="s">
        <v>5</v>
      </c>
      <c r="I56" s="5" t="s">
        <v>6</v>
      </c>
    </row>
    <row r="57" spans="1:9" x14ac:dyDescent="0.3">
      <c r="A57" s="6">
        <v>1</v>
      </c>
      <c r="B57" s="7" t="s">
        <v>7</v>
      </c>
      <c r="C57" s="8">
        <v>49877.45</v>
      </c>
      <c r="D57" s="8">
        <v>49877.45</v>
      </c>
      <c r="E57" s="9">
        <v>10245.59</v>
      </c>
      <c r="F57" s="9">
        <v>1559.32</v>
      </c>
      <c r="G57" s="9">
        <v>-0.06</v>
      </c>
      <c r="H57" s="9">
        <f>E57+F57+G57</f>
        <v>11804.85</v>
      </c>
      <c r="I57" s="9">
        <f>+C57-H57</f>
        <v>38072.6</v>
      </c>
    </row>
    <row r="58" spans="1:9" x14ac:dyDescent="0.3">
      <c r="A58" s="6">
        <v>2</v>
      </c>
      <c r="B58" s="7" t="s">
        <v>8</v>
      </c>
      <c r="C58" s="8">
        <v>34211.599999999999</v>
      </c>
      <c r="D58" s="8">
        <v>34211.599999999999</v>
      </c>
      <c r="E58" s="9">
        <v>6049.09</v>
      </c>
      <c r="F58" s="9">
        <v>1059.08</v>
      </c>
      <c r="G58" s="9">
        <v>0.03</v>
      </c>
      <c r="H58" s="9">
        <f>E58+F58+G58</f>
        <v>7108.2</v>
      </c>
      <c r="I58" s="9">
        <f>+C58-H58</f>
        <v>27103.399999999998</v>
      </c>
    </row>
    <row r="59" spans="1:9" x14ac:dyDescent="0.3">
      <c r="A59" s="6">
        <v>3</v>
      </c>
      <c r="B59" s="7" t="s">
        <v>9</v>
      </c>
      <c r="C59" s="8">
        <v>34211.599999999999</v>
      </c>
      <c r="D59" s="8">
        <v>34211.599999999999</v>
      </c>
      <c r="E59" s="9">
        <v>6049.09</v>
      </c>
      <c r="F59" s="9">
        <v>1059.08</v>
      </c>
      <c r="G59" s="9">
        <v>0.03</v>
      </c>
      <c r="H59" s="9">
        <f>E59+F59+G59</f>
        <v>7108.2</v>
      </c>
      <c r="I59" s="9">
        <f>+C59-H59</f>
        <v>27103.399999999998</v>
      </c>
    </row>
    <row r="60" spans="1:9" x14ac:dyDescent="0.3">
      <c r="A60" s="6">
        <v>4</v>
      </c>
      <c r="B60" s="7" t="s">
        <v>34</v>
      </c>
      <c r="C60" s="8">
        <v>8100</v>
      </c>
      <c r="D60" s="8">
        <f>C60</f>
        <v>8100</v>
      </c>
      <c r="E60" s="9">
        <v>610.9</v>
      </c>
      <c r="F60" s="9">
        <v>209.42</v>
      </c>
      <c r="G60" s="9">
        <v>-0.12</v>
      </c>
      <c r="H60" s="9">
        <f>SUM(E60:G60)</f>
        <v>820.19999999999993</v>
      </c>
      <c r="I60" s="9">
        <f>D60-H60</f>
        <v>7279.8</v>
      </c>
    </row>
    <row r="61" spans="1:9" x14ac:dyDescent="0.3">
      <c r="A61" s="6">
        <v>5</v>
      </c>
      <c r="B61" s="7" t="s">
        <v>35</v>
      </c>
      <c r="C61" s="8">
        <v>8100</v>
      </c>
      <c r="D61" s="8">
        <f t="shared" ref="D61:D80" si="4">C61</f>
        <v>8100</v>
      </c>
      <c r="E61" s="9">
        <v>610.9</v>
      </c>
      <c r="F61" s="9">
        <v>209.42</v>
      </c>
      <c r="G61" s="9">
        <v>-0.12</v>
      </c>
      <c r="H61" s="9">
        <f t="shared" ref="H61:H80" si="5">SUM(E61:G61)</f>
        <v>820.19999999999993</v>
      </c>
      <c r="I61" s="9">
        <f t="shared" ref="I61:I80" si="6">D61-H61</f>
        <v>7279.8</v>
      </c>
    </row>
    <row r="62" spans="1:9" x14ac:dyDescent="0.3">
      <c r="A62" s="6">
        <v>6</v>
      </c>
      <c r="B62" s="7" t="s">
        <v>36</v>
      </c>
      <c r="C62" s="8">
        <v>10870.5</v>
      </c>
      <c r="D62" s="8">
        <f t="shared" si="4"/>
        <v>10870.5</v>
      </c>
      <c r="E62" s="9">
        <v>983.12</v>
      </c>
      <c r="F62" s="9">
        <v>292.45</v>
      </c>
      <c r="G62" s="9">
        <v>-7.0000000000000007E-2</v>
      </c>
      <c r="H62" s="9">
        <f t="shared" si="5"/>
        <v>1275.5</v>
      </c>
      <c r="I62" s="9">
        <f t="shared" si="6"/>
        <v>9595</v>
      </c>
    </row>
    <row r="63" spans="1:9" x14ac:dyDescent="0.3">
      <c r="A63" s="6">
        <v>7</v>
      </c>
      <c r="B63" s="7" t="s">
        <v>37</v>
      </c>
      <c r="C63" s="8">
        <v>8100</v>
      </c>
      <c r="D63" s="8">
        <f t="shared" si="4"/>
        <v>8100</v>
      </c>
      <c r="E63" s="9">
        <v>610.9</v>
      </c>
      <c r="F63" s="9">
        <v>209.42</v>
      </c>
      <c r="G63" s="9">
        <v>-0.12</v>
      </c>
      <c r="H63" s="9">
        <f t="shared" si="5"/>
        <v>820.19999999999993</v>
      </c>
      <c r="I63" s="9">
        <f t="shared" si="6"/>
        <v>7279.8</v>
      </c>
    </row>
    <row r="64" spans="1:9" x14ac:dyDescent="0.3">
      <c r="A64" s="6">
        <v>8</v>
      </c>
      <c r="B64" s="7" t="s">
        <v>38</v>
      </c>
      <c r="C64" s="8">
        <v>8100</v>
      </c>
      <c r="D64" s="8">
        <f t="shared" si="4"/>
        <v>8100</v>
      </c>
      <c r="E64" s="9">
        <v>610.9</v>
      </c>
      <c r="F64" s="9">
        <v>209.42</v>
      </c>
      <c r="G64" s="9">
        <v>-0.12</v>
      </c>
      <c r="H64" s="9">
        <f t="shared" si="5"/>
        <v>820.19999999999993</v>
      </c>
      <c r="I64" s="9">
        <f t="shared" si="6"/>
        <v>7279.8</v>
      </c>
    </row>
    <row r="65" spans="1:9" x14ac:dyDescent="0.3">
      <c r="A65" s="6">
        <v>9</v>
      </c>
      <c r="B65" s="7" t="s">
        <v>39</v>
      </c>
      <c r="C65" s="8">
        <v>8100</v>
      </c>
      <c r="D65" s="8">
        <f t="shared" si="4"/>
        <v>8100</v>
      </c>
      <c r="E65" s="9">
        <v>610.9</v>
      </c>
      <c r="F65" s="9">
        <v>209.42</v>
      </c>
      <c r="G65" s="9">
        <v>-0.12</v>
      </c>
      <c r="H65" s="9">
        <f t="shared" si="5"/>
        <v>820.19999999999993</v>
      </c>
      <c r="I65" s="9">
        <f t="shared" si="6"/>
        <v>7279.8</v>
      </c>
    </row>
    <row r="66" spans="1:9" x14ac:dyDescent="0.3">
      <c r="A66" s="6">
        <v>10</v>
      </c>
      <c r="B66" s="7" t="s">
        <v>40</v>
      </c>
      <c r="C66" s="8">
        <v>8100</v>
      </c>
      <c r="D66" s="8">
        <f t="shared" si="4"/>
        <v>8100</v>
      </c>
      <c r="E66" s="9">
        <v>610.9</v>
      </c>
      <c r="F66" s="9">
        <v>209.42</v>
      </c>
      <c r="G66" s="9">
        <v>-0.12</v>
      </c>
      <c r="H66" s="9">
        <f t="shared" si="5"/>
        <v>820.19999999999993</v>
      </c>
      <c r="I66" s="9">
        <f t="shared" si="6"/>
        <v>7279.8</v>
      </c>
    </row>
    <row r="67" spans="1:9" x14ac:dyDescent="0.3">
      <c r="A67" s="6">
        <v>11</v>
      </c>
      <c r="B67" s="7" t="s">
        <v>41</v>
      </c>
      <c r="C67" s="8">
        <v>8100</v>
      </c>
      <c r="D67" s="8">
        <f t="shared" si="4"/>
        <v>8100</v>
      </c>
      <c r="E67" s="9">
        <v>610.9</v>
      </c>
      <c r="F67" s="9">
        <v>209.42</v>
      </c>
      <c r="G67" s="9">
        <v>-0.12</v>
      </c>
      <c r="H67" s="9">
        <f t="shared" si="5"/>
        <v>820.19999999999993</v>
      </c>
      <c r="I67" s="9">
        <f t="shared" si="6"/>
        <v>7279.8</v>
      </c>
    </row>
    <row r="68" spans="1:9" x14ac:dyDescent="0.3">
      <c r="A68" s="6">
        <v>12</v>
      </c>
      <c r="B68" s="7" t="s">
        <v>42</v>
      </c>
      <c r="C68" s="8">
        <v>8100</v>
      </c>
      <c r="D68" s="8">
        <f t="shared" si="4"/>
        <v>8100</v>
      </c>
      <c r="E68" s="9">
        <v>610.9</v>
      </c>
      <c r="F68" s="9">
        <v>209.42</v>
      </c>
      <c r="G68" s="9">
        <v>-0.12</v>
      </c>
      <c r="H68" s="9">
        <f t="shared" si="5"/>
        <v>820.19999999999993</v>
      </c>
      <c r="I68" s="9">
        <f t="shared" si="6"/>
        <v>7279.8</v>
      </c>
    </row>
    <row r="69" spans="1:9" x14ac:dyDescent="0.3">
      <c r="A69" s="6">
        <v>13</v>
      </c>
      <c r="B69" s="7" t="s">
        <v>43</v>
      </c>
      <c r="C69" s="8">
        <v>8100</v>
      </c>
      <c r="D69" s="8">
        <f t="shared" si="4"/>
        <v>8100</v>
      </c>
      <c r="E69" s="9">
        <v>610.9</v>
      </c>
      <c r="F69" s="9">
        <v>209.42</v>
      </c>
      <c r="G69" s="9">
        <v>-0.12</v>
      </c>
      <c r="H69" s="9">
        <f t="shared" si="5"/>
        <v>820.19999999999993</v>
      </c>
      <c r="I69" s="9">
        <f t="shared" si="6"/>
        <v>7279.8</v>
      </c>
    </row>
    <row r="70" spans="1:9" x14ac:dyDescent="0.3">
      <c r="A70" s="6">
        <v>14</v>
      </c>
      <c r="B70" s="7" t="s">
        <v>45</v>
      </c>
      <c r="C70" s="8">
        <v>10870.5</v>
      </c>
      <c r="D70" s="8">
        <f t="shared" si="4"/>
        <v>10870.5</v>
      </c>
      <c r="E70" s="9">
        <v>983.12</v>
      </c>
      <c r="F70" s="9">
        <v>292.45</v>
      </c>
      <c r="G70" s="9">
        <v>-7.0000000000000007E-2</v>
      </c>
      <c r="H70" s="9">
        <f t="shared" si="5"/>
        <v>1275.5</v>
      </c>
      <c r="I70" s="9">
        <f t="shared" si="6"/>
        <v>9595</v>
      </c>
    </row>
    <row r="71" spans="1:9" x14ac:dyDescent="0.3">
      <c r="A71" s="6">
        <v>15</v>
      </c>
      <c r="B71" s="7" t="s">
        <v>44</v>
      </c>
      <c r="C71" s="8">
        <v>8100</v>
      </c>
      <c r="D71" s="8">
        <f t="shared" si="4"/>
        <v>8100</v>
      </c>
      <c r="E71" s="9">
        <v>610.9</v>
      </c>
      <c r="F71" s="9">
        <v>209.42</v>
      </c>
      <c r="G71" s="9">
        <v>-0.12</v>
      </c>
      <c r="H71" s="9">
        <f t="shared" si="5"/>
        <v>820.19999999999993</v>
      </c>
      <c r="I71" s="9">
        <f t="shared" si="6"/>
        <v>7279.8</v>
      </c>
    </row>
    <row r="72" spans="1:9" x14ac:dyDescent="0.3">
      <c r="A72" s="6">
        <v>16</v>
      </c>
      <c r="B72" s="7" t="s">
        <v>46</v>
      </c>
      <c r="C72" s="8">
        <v>8100</v>
      </c>
      <c r="D72" s="8">
        <f t="shared" si="4"/>
        <v>8100</v>
      </c>
      <c r="E72" s="9">
        <v>610.9</v>
      </c>
      <c r="F72" s="9">
        <v>209.42</v>
      </c>
      <c r="G72" s="9">
        <v>-0.12</v>
      </c>
      <c r="H72" s="9">
        <f t="shared" si="5"/>
        <v>820.19999999999993</v>
      </c>
      <c r="I72" s="9">
        <f t="shared" si="6"/>
        <v>7279.8</v>
      </c>
    </row>
    <row r="73" spans="1:9" x14ac:dyDescent="0.3">
      <c r="A73" s="6">
        <v>17</v>
      </c>
      <c r="B73" s="7" t="s">
        <v>47</v>
      </c>
      <c r="C73" s="8">
        <v>8100</v>
      </c>
      <c r="D73" s="8">
        <f t="shared" si="4"/>
        <v>8100</v>
      </c>
      <c r="E73" s="9">
        <v>610.9</v>
      </c>
      <c r="F73" s="9">
        <v>209.42</v>
      </c>
      <c r="G73" s="9">
        <v>-0.12</v>
      </c>
      <c r="H73" s="9">
        <f t="shared" si="5"/>
        <v>820.19999999999993</v>
      </c>
      <c r="I73" s="9">
        <f t="shared" si="6"/>
        <v>7279.8</v>
      </c>
    </row>
    <row r="74" spans="1:9" x14ac:dyDescent="0.3">
      <c r="A74" s="6">
        <v>18</v>
      </c>
      <c r="B74" s="7" t="s">
        <v>48</v>
      </c>
      <c r="C74" s="8">
        <v>8100</v>
      </c>
      <c r="D74" s="8">
        <f t="shared" si="4"/>
        <v>8100</v>
      </c>
      <c r="E74" s="9">
        <v>610.9</v>
      </c>
      <c r="F74" s="9">
        <v>209.42</v>
      </c>
      <c r="G74" s="9">
        <v>-0.12</v>
      </c>
      <c r="H74" s="9">
        <f t="shared" si="5"/>
        <v>820.19999999999993</v>
      </c>
      <c r="I74" s="9">
        <f t="shared" si="6"/>
        <v>7279.8</v>
      </c>
    </row>
    <row r="75" spans="1:9" x14ac:dyDescent="0.3">
      <c r="A75" s="6">
        <v>19</v>
      </c>
      <c r="B75" s="7" t="s">
        <v>49</v>
      </c>
      <c r="C75" s="8">
        <v>8100</v>
      </c>
      <c r="D75" s="8">
        <f t="shared" si="4"/>
        <v>8100</v>
      </c>
      <c r="E75" s="9">
        <v>610.9</v>
      </c>
      <c r="F75" s="9">
        <v>209.42</v>
      </c>
      <c r="G75" s="9">
        <v>-0.12</v>
      </c>
      <c r="H75" s="9">
        <f t="shared" si="5"/>
        <v>820.19999999999993</v>
      </c>
      <c r="I75" s="9">
        <f t="shared" si="6"/>
        <v>7279.8</v>
      </c>
    </row>
    <row r="76" spans="1:9" x14ac:dyDescent="0.3">
      <c r="A76" s="6">
        <v>20</v>
      </c>
      <c r="B76" s="7" t="s">
        <v>50</v>
      </c>
      <c r="C76" s="8">
        <v>8100</v>
      </c>
      <c r="D76" s="8">
        <f t="shared" si="4"/>
        <v>8100</v>
      </c>
      <c r="E76" s="9">
        <v>610.9</v>
      </c>
      <c r="F76" s="9">
        <v>209.42</v>
      </c>
      <c r="G76" s="9">
        <v>-0.12</v>
      </c>
      <c r="H76" s="9">
        <f t="shared" si="5"/>
        <v>820.19999999999993</v>
      </c>
      <c r="I76" s="9">
        <f t="shared" si="6"/>
        <v>7279.8</v>
      </c>
    </row>
    <row r="77" spans="1:9" x14ac:dyDescent="0.3">
      <c r="A77" s="6">
        <v>21</v>
      </c>
      <c r="B77" s="7" t="s">
        <v>51</v>
      </c>
      <c r="C77" s="8">
        <v>8100</v>
      </c>
      <c r="D77" s="8">
        <f t="shared" si="4"/>
        <v>8100</v>
      </c>
      <c r="E77" s="9">
        <v>610.9</v>
      </c>
      <c r="F77" s="9">
        <v>209.42</v>
      </c>
      <c r="G77" s="9">
        <v>-0.12</v>
      </c>
      <c r="H77" s="9">
        <f t="shared" si="5"/>
        <v>820.19999999999993</v>
      </c>
      <c r="I77" s="9">
        <f t="shared" si="6"/>
        <v>7279.8</v>
      </c>
    </row>
    <row r="78" spans="1:9" x14ac:dyDescent="0.3">
      <c r="A78" s="6">
        <v>22</v>
      </c>
      <c r="B78" s="7" t="s">
        <v>52</v>
      </c>
      <c r="C78" s="8">
        <v>8100</v>
      </c>
      <c r="D78" s="8">
        <f t="shared" si="4"/>
        <v>8100</v>
      </c>
      <c r="E78" s="9">
        <v>610.9</v>
      </c>
      <c r="F78" s="9">
        <v>209.42</v>
      </c>
      <c r="G78" s="9">
        <v>-0.12</v>
      </c>
      <c r="H78" s="9">
        <f t="shared" si="5"/>
        <v>820.19999999999993</v>
      </c>
      <c r="I78" s="9">
        <f t="shared" si="6"/>
        <v>7279.8</v>
      </c>
    </row>
    <row r="79" spans="1:9" x14ac:dyDescent="0.3">
      <c r="A79" s="6">
        <v>23</v>
      </c>
      <c r="B79" s="7" t="s">
        <v>53</v>
      </c>
      <c r="C79" s="8">
        <v>8100</v>
      </c>
      <c r="D79" s="8">
        <f t="shared" si="4"/>
        <v>8100</v>
      </c>
      <c r="E79" s="9">
        <v>610.9</v>
      </c>
      <c r="F79" s="9">
        <v>209.42</v>
      </c>
      <c r="G79" s="9">
        <v>-0.12</v>
      </c>
      <c r="H79" s="9">
        <f t="shared" si="5"/>
        <v>820.19999999999993</v>
      </c>
      <c r="I79" s="9">
        <f t="shared" si="6"/>
        <v>7279.8</v>
      </c>
    </row>
    <row r="80" spans="1:9" x14ac:dyDescent="0.3">
      <c r="A80" s="6">
        <v>24</v>
      </c>
      <c r="B80" s="7" t="s">
        <v>54</v>
      </c>
      <c r="C80" s="8">
        <v>10870.5</v>
      </c>
      <c r="D80" s="8">
        <f t="shared" si="4"/>
        <v>10870.5</v>
      </c>
      <c r="E80" s="9">
        <v>983.12</v>
      </c>
      <c r="F80" s="9">
        <v>292.45</v>
      </c>
      <c r="G80" s="9">
        <v>0.13</v>
      </c>
      <c r="H80" s="9">
        <f t="shared" si="5"/>
        <v>1275.7</v>
      </c>
      <c r="I80" s="9">
        <f t="shared" si="6"/>
        <v>9594.7999999999993</v>
      </c>
    </row>
    <row r="81" spans="1:17" ht="18" x14ac:dyDescent="0.3">
      <c r="A81" s="10"/>
      <c r="B81" s="11" t="s">
        <v>10</v>
      </c>
      <c r="C81" s="20">
        <f t="shared" ref="C81:I81" si="7">SUM(C57:C80)</f>
        <v>296712.15000000002</v>
      </c>
      <c r="D81" s="20">
        <f t="shared" si="7"/>
        <v>296712.15000000002</v>
      </c>
      <c r="E81" s="20">
        <f t="shared" si="7"/>
        <v>36289.330000000024</v>
      </c>
      <c r="F81" s="20">
        <f t="shared" si="7"/>
        <v>8324.3900000000012</v>
      </c>
      <c r="G81" s="20">
        <f t="shared" si="7"/>
        <v>-2.1700000000000008</v>
      </c>
      <c r="H81" s="20">
        <f t="shared" si="7"/>
        <v>44611.549999999967</v>
      </c>
      <c r="I81" s="20">
        <f t="shared" si="7"/>
        <v>252100.59999999983</v>
      </c>
    </row>
    <row r="84" spans="1:17" ht="18" x14ac:dyDescent="0.3">
      <c r="A84" s="1"/>
      <c r="B84" s="22" t="s">
        <v>15</v>
      </c>
      <c r="C84" s="22"/>
      <c r="D84" s="22"/>
      <c r="E84" s="22"/>
      <c r="F84" s="22"/>
      <c r="G84" s="22"/>
      <c r="H84" s="22"/>
    </row>
    <row r="85" spans="1:17" ht="28.8" x14ac:dyDescent="0.3">
      <c r="A85" s="3" t="s">
        <v>1</v>
      </c>
      <c r="B85" s="4" t="s">
        <v>2</v>
      </c>
      <c r="C85" s="5" t="s">
        <v>22</v>
      </c>
      <c r="D85" s="5" t="s">
        <v>24</v>
      </c>
      <c r="E85" s="5" t="s">
        <v>27</v>
      </c>
      <c r="F85" s="5" t="s">
        <v>33</v>
      </c>
      <c r="G85" s="5" t="s">
        <v>55</v>
      </c>
      <c r="H85" s="5" t="s">
        <v>23</v>
      </c>
      <c r="I85" s="5" t="s">
        <v>3</v>
      </c>
      <c r="J85" s="5" t="s">
        <v>31</v>
      </c>
      <c r="K85" s="5" t="s">
        <v>32</v>
      </c>
      <c r="L85" s="5" t="s">
        <v>21</v>
      </c>
      <c r="M85" s="5" t="s">
        <v>4</v>
      </c>
      <c r="N85" s="5" t="s">
        <v>5</v>
      </c>
      <c r="O85" s="5" t="s">
        <v>6</v>
      </c>
    </row>
    <row r="86" spans="1:17" x14ac:dyDescent="0.3">
      <c r="A86" s="27">
        <v>1</v>
      </c>
      <c r="B86" s="28" t="s">
        <v>7</v>
      </c>
      <c r="C86" s="29">
        <v>32179</v>
      </c>
      <c r="D86" s="29">
        <v>40223.75</v>
      </c>
      <c r="E86" s="29">
        <v>16089.5</v>
      </c>
      <c r="F86" s="29">
        <v>4022.38</v>
      </c>
      <c r="G86" s="29">
        <v>0</v>
      </c>
      <c r="H86" s="29">
        <f>SUM(C86:G86)</f>
        <v>92514.63</v>
      </c>
      <c r="I86" s="30">
        <v>9762.9</v>
      </c>
      <c r="J86" s="30">
        <v>803.42</v>
      </c>
      <c r="K86" s="30">
        <v>11260.54</v>
      </c>
      <c r="L86" s="30">
        <v>1509.02</v>
      </c>
      <c r="M86" s="30">
        <v>-0.06</v>
      </c>
      <c r="N86" s="30">
        <f>SUM(I86:M86)</f>
        <v>23335.82</v>
      </c>
      <c r="O86" s="30">
        <f>H86-N86</f>
        <v>69178.81</v>
      </c>
      <c r="P86" s="21"/>
      <c r="Q86" s="21"/>
    </row>
    <row r="87" spans="1:17" x14ac:dyDescent="0.3">
      <c r="A87" s="27">
        <v>2</v>
      </c>
      <c r="B87" s="28" t="s">
        <v>8</v>
      </c>
      <c r="C87" s="29">
        <v>22072</v>
      </c>
      <c r="D87" s="29">
        <v>27590.01</v>
      </c>
      <c r="E87" s="29">
        <v>11036</v>
      </c>
      <c r="F87" s="29">
        <v>2759</v>
      </c>
      <c r="G87" s="29">
        <v>0</v>
      </c>
      <c r="H87" s="29">
        <f>SUM(C87:G87)</f>
        <v>63457.009999999995</v>
      </c>
      <c r="I87" s="30">
        <v>5789.52</v>
      </c>
      <c r="J87" s="30">
        <v>332.74</v>
      </c>
      <c r="K87" s="30">
        <v>5856.81</v>
      </c>
      <c r="L87" s="30">
        <v>1024.9000000000001</v>
      </c>
      <c r="M87" s="30">
        <v>-0.16</v>
      </c>
      <c r="N87" s="30">
        <f>SUM(I87:M87)</f>
        <v>13003.81</v>
      </c>
      <c r="O87" s="30">
        <f t="shared" ref="O87:O88" si="8">H87-N87</f>
        <v>50453.2</v>
      </c>
      <c r="P87" s="21"/>
      <c r="Q87" s="21"/>
    </row>
    <row r="88" spans="1:17" x14ac:dyDescent="0.3">
      <c r="A88" s="27">
        <v>3</v>
      </c>
      <c r="B88" s="28" t="s">
        <v>9</v>
      </c>
      <c r="C88" s="29">
        <v>22072</v>
      </c>
      <c r="D88" s="29">
        <v>27590.01</v>
      </c>
      <c r="E88" s="29">
        <v>11036</v>
      </c>
      <c r="F88" s="29">
        <v>2759</v>
      </c>
      <c r="G88" s="29">
        <v>0</v>
      </c>
      <c r="H88" s="29">
        <f>SUM(C88:G88)</f>
        <v>63457.009999999995</v>
      </c>
      <c r="I88" s="30">
        <v>5789.52</v>
      </c>
      <c r="J88" s="30">
        <v>332.74</v>
      </c>
      <c r="K88" s="30">
        <v>5856.81</v>
      </c>
      <c r="L88" s="30">
        <v>1024.9000000000001</v>
      </c>
      <c r="M88" s="30">
        <v>0.04</v>
      </c>
      <c r="N88" s="30">
        <f>SUM(I88:M88)</f>
        <v>13004.01</v>
      </c>
      <c r="O88" s="30">
        <f t="shared" si="8"/>
        <v>50452.999999999993</v>
      </c>
      <c r="P88" s="21"/>
      <c r="Q88" s="21"/>
    </row>
    <row r="89" spans="1:17" x14ac:dyDescent="0.3">
      <c r="A89" s="27">
        <v>4</v>
      </c>
      <c r="B89" s="28" t="s">
        <v>34</v>
      </c>
      <c r="C89" s="29">
        <v>8100</v>
      </c>
      <c r="D89" s="29">
        <v>1176.1600000000001</v>
      </c>
      <c r="E89" s="29">
        <v>470.47</v>
      </c>
      <c r="F89" s="29">
        <v>117.62</v>
      </c>
      <c r="G89" s="29">
        <v>184.97</v>
      </c>
      <c r="H89" s="29">
        <f>SUM(C89:F89)</f>
        <v>9864.25</v>
      </c>
      <c r="I89" s="30">
        <v>610.9</v>
      </c>
      <c r="J89" s="30">
        <v>0</v>
      </c>
      <c r="K89" s="30">
        <v>0</v>
      </c>
      <c r="L89" s="30">
        <f>202.66+101.33</f>
        <v>303.99</v>
      </c>
      <c r="M89" s="30">
        <v>0.13</v>
      </c>
      <c r="N89" s="30">
        <f>SUM(I89:M89)</f>
        <v>915.02</v>
      </c>
      <c r="O89" s="30">
        <f>H89-N89</f>
        <v>8949.23</v>
      </c>
    </row>
    <row r="90" spans="1:17" x14ac:dyDescent="0.3">
      <c r="A90" s="6">
        <v>5</v>
      </c>
      <c r="B90" s="7" t="s">
        <v>35</v>
      </c>
      <c r="C90" s="8">
        <v>8100</v>
      </c>
      <c r="D90" s="8">
        <v>1176.1600000000001</v>
      </c>
      <c r="E90" s="8">
        <v>470.47</v>
      </c>
      <c r="F90" s="8">
        <v>117.62</v>
      </c>
      <c r="G90" s="8">
        <v>184.97</v>
      </c>
      <c r="H90" s="8">
        <f>SUM(C90:F90)</f>
        <v>9864.25</v>
      </c>
      <c r="I90" s="9">
        <v>610.9</v>
      </c>
      <c r="J90" s="9">
        <v>0</v>
      </c>
      <c r="K90" s="9">
        <v>0</v>
      </c>
      <c r="L90" s="9">
        <f>202.66+101.33</f>
        <v>303.99</v>
      </c>
      <c r="M90" s="9">
        <v>0.13</v>
      </c>
      <c r="N90" s="9">
        <f>SUM(I90:M90)</f>
        <v>915.02</v>
      </c>
      <c r="O90" s="9">
        <f>H90-N90</f>
        <v>8949.23</v>
      </c>
    </row>
    <row r="91" spans="1:17" x14ac:dyDescent="0.3">
      <c r="A91" s="6">
        <v>6</v>
      </c>
      <c r="B91" s="7" t="s">
        <v>36</v>
      </c>
      <c r="C91" s="8">
        <v>10870.5</v>
      </c>
      <c r="D91" s="8">
        <v>1578.46</v>
      </c>
      <c r="E91" s="8">
        <v>631.38</v>
      </c>
      <c r="F91" s="8">
        <v>157.85</v>
      </c>
      <c r="G91" s="8">
        <v>174.67</v>
      </c>
      <c r="H91" s="8">
        <f>SUM(C91:G91)</f>
        <v>13412.859999999999</v>
      </c>
      <c r="I91" s="9">
        <v>983.12</v>
      </c>
      <c r="J91" s="9">
        <v>0</v>
      </c>
      <c r="K91" s="9">
        <v>0</v>
      </c>
      <c r="L91" s="9">
        <f>283.02+141.51</f>
        <v>424.53</v>
      </c>
      <c r="M91" s="9">
        <v>0.01</v>
      </c>
      <c r="N91" s="9">
        <f>SUM(I91:M91)</f>
        <v>1407.66</v>
      </c>
      <c r="O91" s="9">
        <f>H91-N91</f>
        <v>12005.199999999999</v>
      </c>
    </row>
    <row r="92" spans="1:17" x14ac:dyDescent="0.3">
      <c r="A92" s="6">
        <v>7</v>
      </c>
      <c r="B92" s="7" t="s">
        <v>37</v>
      </c>
      <c r="C92" s="8">
        <v>8100</v>
      </c>
      <c r="D92" s="8">
        <v>1176.1600000000001</v>
      </c>
      <c r="E92" s="8">
        <v>470.47</v>
      </c>
      <c r="F92" s="8">
        <v>117.62</v>
      </c>
      <c r="G92" s="8">
        <v>184.97</v>
      </c>
      <c r="H92" s="8">
        <f>SUM(C92:F92)</f>
        <v>9864.25</v>
      </c>
      <c r="I92" s="9">
        <v>610.9</v>
      </c>
      <c r="J92" s="9">
        <v>0</v>
      </c>
      <c r="K92" s="9">
        <v>0</v>
      </c>
      <c r="L92" s="9">
        <f t="shared" ref="L92:L98" si="9">202.66+101.33</f>
        <v>303.99</v>
      </c>
      <c r="M92" s="9">
        <v>0.13</v>
      </c>
      <c r="N92" s="9">
        <f>SUM(I92:M92)</f>
        <v>915.02</v>
      </c>
      <c r="O92" s="9">
        <f>H92-N92</f>
        <v>8949.23</v>
      </c>
    </row>
    <row r="93" spans="1:17" x14ac:dyDescent="0.3">
      <c r="A93" s="6">
        <v>8</v>
      </c>
      <c r="B93" s="7" t="s">
        <v>38</v>
      </c>
      <c r="C93" s="8">
        <v>8100</v>
      </c>
      <c r="D93" s="8">
        <v>1176.1600000000001</v>
      </c>
      <c r="E93" s="8">
        <v>470.47</v>
      </c>
      <c r="F93" s="8">
        <v>117.62</v>
      </c>
      <c r="G93" s="8">
        <v>184.97</v>
      </c>
      <c r="H93" s="8">
        <f>SUM(C93:F93)</f>
        <v>9864.25</v>
      </c>
      <c r="I93" s="9">
        <v>610.9</v>
      </c>
      <c r="J93" s="9">
        <v>0</v>
      </c>
      <c r="K93" s="9">
        <v>0</v>
      </c>
      <c r="L93" s="9">
        <f t="shared" si="9"/>
        <v>303.99</v>
      </c>
      <c r="M93" s="9">
        <v>0.13</v>
      </c>
      <c r="N93" s="9">
        <f>SUM(I93:M93)</f>
        <v>915.02</v>
      </c>
      <c r="O93" s="9">
        <f>H93-N93</f>
        <v>8949.23</v>
      </c>
    </row>
    <row r="94" spans="1:17" x14ac:dyDescent="0.3">
      <c r="A94" s="6">
        <v>9</v>
      </c>
      <c r="B94" s="7" t="s">
        <v>39</v>
      </c>
      <c r="C94" s="8">
        <v>8100</v>
      </c>
      <c r="D94" s="8">
        <v>1176.1600000000001</v>
      </c>
      <c r="E94" s="8">
        <v>470.47</v>
      </c>
      <c r="F94" s="8">
        <v>117.62</v>
      </c>
      <c r="G94" s="8">
        <v>184.97</v>
      </c>
      <c r="H94" s="8">
        <f>SUM(C94:F94)</f>
        <v>9864.25</v>
      </c>
      <c r="I94" s="9">
        <v>610.9</v>
      </c>
      <c r="J94" s="9">
        <v>0</v>
      </c>
      <c r="K94" s="9">
        <v>0</v>
      </c>
      <c r="L94" s="9">
        <f t="shared" si="9"/>
        <v>303.99</v>
      </c>
      <c r="M94" s="9">
        <v>0.13</v>
      </c>
      <c r="N94" s="9">
        <f>SUM(I94:M94)</f>
        <v>915.02</v>
      </c>
      <c r="O94" s="9">
        <f>H94-N94</f>
        <v>8949.23</v>
      </c>
    </row>
    <row r="95" spans="1:17" x14ac:dyDescent="0.3">
      <c r="A95" s="6">
        <v>10</v>
      </c>
      <c r="B95" s="7" t="s">
        <v>40</v>
      </c>
      <c r="C95" s="8">
        <v>8100</v>
      </c>
      <c r="D95" s="8">
        <v>1176.1600000000001</v>
      </c>
      <c r="E95" s="8">
        <v>470.47</v>
      </c>
      <c r="F95" s="8">
        <v>117.62</v>
      </c>
      <c r="G95" s="8">
        <v>184.97</v>
      </c>
      <c r="H95" s="8">
        <f>SUM(C95:F95)</f>
        <v>9864.25</v>
      </c>
      <c r="I95" s="9">
        <v>610.9</v>
      </c>
      <c r="J95" s="9">
        <v>0</v>
      </c>
      <c r="K95" s="9">
        <v>0</v>
      </c>
      <c r="L95" s="9">
        <f t="shared" si="9"/>
        <v>303.99</v>
      </c>
      <c r="M95" s="9">
        <v>0.13</v>
      </c>
      <c r="N95" s="9">
        <f>SUM(I95:M95)</f>
        <v>915.02</v>
      </c>
      <c r="O95" s="9">
        <f>H95-N95</f>
        <v>8949.23</v>
      </c>
    </row>
    <row r="96" spans="1:17" x14ac:dyDescent="0.3">
      <c r="A96" s="6">
        <v>11</v>
      </c>
      <c r="B96" s="7" t="s">
        <v>41</v>
      </c>
      <c r="C96" s="8">
        <v>8100</v>
      </c>
      <c r="D96" s="8">
        <v>1176.1600000000001</v>
      </c>
      <c r="E96" s="8">
        <v>470.47</v>
      </c>
      <c r="F96" s="8">
        <v>117.62</v>
      </c>
      <c r="G96" s="8">
        <v>184.97</v>
      </c>
      <c r="H96" s="8">
        <f>SUM(C96:F96)</f>
        <v>9864.25</v>
      </c>
      <c r="I96" s="9">
        <v>610.9</v>
      </c>
      <c r="J96" s="9">
        <v>0</v>
      </c>
      <c r="K96" s="9">
        <v>0</v>
      </c>
      <c r="L96" s="9">
        <f t="shared" si="9"/>
        <v>303.99</v>
      </c>
      <c r="M96" s="9">
        <v>0.13</v>
      </c>
      <c r="N96" s="9">
        <f>SUM(I96:M96)</f>
        <v>915.02</v>
      </c>
      <c r="O96" s="9">
        <f>H96-N96</f>
        <v>8949.23</v>
      </c>
    </row>
    <row r="97" spans="1:15" x14ac:dyDescent="0.3">
      <c r="A97" s="6">
        <v>12</v>
      </c>
      <c r="B97" s="7" t="s">
        <v>42</v>
      </c>
      <c r="C97" s="8">
        <v>8100</v>
      </c>
      <c r="D97" s="8">
        <v>1176.1600000000001</v>
      </c>
      <c r="E97" s="8">
        <v>470.47</v>
      </c>
      <c r="F97" s="8">
        <v>117.62</v>
      </c>
      <c r="G97" s="8">
        <v>184.97</v>
      </c>
      <c r="H97" s="8">
        <f>SUM(C97:F97)</f>
        <v>9864.25</v>
      </c>
      <c r="I97" s="9">
        <v>610.9</v>
      </c>
      <c r="J97" s="9">
        <v>0</v>
      </c>
      <c r="K97" s="9">
        <v>0</v>
      </c>
      <c r="L97" s="9">
        <f t="shared" si="9"/>
        <v>303.99</v>
      </c>
      <c r="M97" s="9">
        <v>0.13</v>
      </c>
      <c r="N97" s="9">
        <f>SUM(I97:M97)</f>
        <v>915.02</v>
      </c>
      <c r="O97" s="9">
        <f>H97-N97</f>
        <v>8949.23</v>
      </c>
    </row>
    <row r="98" spans="1:15" x14ac:dyDescent="0.3">
      <c r="A98" s="6">
        <v>13</v>
      </c>
      <c r="B98" s="7" t="s">
        <v>43</v>
      </c>
      <c r="C98" s="8">
        <v>8100</v>
      </c>
      <c r="D98" s="8">
        <v>1176.1600000000001</v>
      </c>
      <c r="E98" s="8">
        <v>470.47</v>
      </c>
      <c r="F98" s="8">
        <v>117.62</v>
      </c>
      <c r="G98" s="8">
        <v>184.97</v>
      </c>
      <c r="H98" s="8">
        <f>SUM(C98:F98)</f>
        <v>9864.25</v>
      </c>
      <c r="I98" s="9">
        <v>610.9</v>
      </c>
      <c r="J98" s="9">
        <v>0</v>
      </c>
      <c r="K98" s="9">
        <v>0</v>
      </c>
      <c r="L98" s="9">
        <f t="shared" si="9"/>
        <v>303.99</v>
      </c>
      <c r="M98" s="9">
        <v>0.13</v>
      </c>
      <c r="N98" s="9">
        <f>SUM(I98:M98)</f>
        <v>915.02</v>
      </c>
      <c r="O98" s="9">
        <f>H98-N98</f>
        <v>8949.23</v>
      </c>
    </row>
    <row r="99" spans="1:15" x14ac:dyDescent="0.3">
      <c r="A99" s="6">
        <v>14</v>
      </c>
      <c r="B99" s="7" t="s">
        <v>45</v>
      </c>
      <c r="C99" s="8">
        <v>10870.5</v>
      </c>
      <c r="D99" s="8">
        <v>1369.98</v>
      </c>
      <c r="E99" s="8">
        <v>547.99</v>
      </c>
      <c r="F99" s="8">
        <v>137</v>
      </c>
      <c r="G99" s="8">
        <v>180.01</v>
      </c>
      <c r="H99" s="8">
        <f>SUM(C99:G99)</f>
        <v>13105.48</v>
      </c>
      <c r="I99" s="9">
        <v>983.12</v>
      </c>
      <c r="J99" s="9">
        <v>0</v>
      </c>
      <c r="K99" s="9">
        <v>0</v>
      </c>
      <c r="L99" s="9">
        <f>283.02+9.44</f>
        <v>292.45999999999998</v>
      </c>
      <c r="M99" s="9">
        <v>0.01</v>
      </c>
      <c r="N99" s="9">
        <f>SUM(I99:M99)</f>
        <v>1275.5899999999999</v>
      </c>
      <c r="O99" s="9">
        <f>H99-N99</f>
        <v>11829.89</v>
      </c>
    </row>
    <row r="100" spans="1:15" x14ac:dyDescent="0.3">
      <c r="A100" s="6">
        <v>15</v>
      </c>
      <c r="B100" s="7" t="s">
        <v>44</v>
      </c>
      <c r="C100" s="8">
        <v>8100</v>
      </c>
      <c r="D100" s="8">
        <v>1176.1600000000001</v>
      </c>
      <c r="E100" s="8">
        <v>470.47</v>
      </c>
      <c r="F100" s="8">
        <v>117.62</v>
      </c>
      <c r="G100" s="8">
        <v>184.97</v>
      </c>
      <c r="H100" s="8">
        <f>SUM(C100:G100)</f>
        <v>10049.219999999999</v>
      </c>
      <c r="I100" s="9">
        <v>610.9</v>
      </c>
      <c r="J100" s="9">
        <v>0</v>
      </c>
      <c r="K100" s="9">
        <v>0</v>
      </c>
      <c r="L100" s="9">
        <f>202.66+101.33</f>
        <v>303.99</v>
      </c>
      <c r="M100" s="9">
        <v>0.13</v>
      </c>
      <c r="N100" s="9">
        <f>SUM(I100:M100)</f>
        <v>915.02</v>
      </c>
      <c r="O100" s="9">
        <f>H100-N100</f>
        <v>9134.1999999999989</v>
      </c>
    </row>
    <row r="101" spans="1:15" x14ac:dyDescent="0.3">
      <c r="A101" s="6">
        <v>16</v>
      </c>
      <c r="B101" s="7" t="s">
        <v>46</v>
      </c>
      <c r="C101" s="8">
        <v>8100</v>
      </c>
      <c r="D101" s="8">
        <v>1176.1600000000001</v>
      </c>
      <c r="E101" s="8">
        <v>470.47</v>
      </c>
      <c r="F101" s="8">
        <v>117.62</v>
      </c>
      <c r="G101" s="8">
        <v>184.97</v>
      </c>
      <c r="H101" s="8">
        <f>SUM(C101:F101)</f>
        <v>9864.25</v>
      </c>
      <c r="I101" s="9">
        <v>610.9</v>
      </c>
      <c r="J101" s="9">
        <v>0</v>
      </c>
      <c r="K101" s="9">
        <v>0</v>
      </c>
      <c r="L101" s="9">
        <f t="shared" ref="L101:L108" si="10">202.66+101.33</f>
        <v>303.99</v>
      </c>
      <c r="M101" s="9">
        <v>0.13</v>
      </c>
      <c r="N101" s="9">
        <f>SUM(I101:M101)</f>
        <v>915.02</v>
      </c>
      <c r="O101" s="9">
        <f>H101-N101</f>
        <v>8949.23</v>
      </c>
    </row>
    <row r="102" spans="1:15" x14ac:dyDescent="0.3">
      <c r="A102" s="6">
        <v>17</v>
      </c>
      <c r="B102" s="7" t="s">
        <v>47</v>
      </c>
      <c r="C102" s="8">
        <v>8100</v>
      </c>
      <c r="D102" s="8">
        <v>1176.1600000000001</v>
      </c>
      <c r="E102" s="8">
        <v>470.47</v>
      </c>
      <c r="F102" s="8">
        <v>117.62</v>
      </c>
      <c r="G102" s="8">
        <v>184.97</v>
      </c>
      <c r="H102" s="8">
        <f>SUM(C102:F102)</f>
        <v>9864.25</v>
      </c>
      <c r="I102" s="9">
        <v>610.9</v>
      </c>
      <c r="J102" s="9">
        <v>0</v>
      </c>
      <c r="K102" s="9">
        <v>0</v>
      </c>
      <c r="L102" s="9">
        <f t="shared" si="10"/>
        <v>303.99</v>
      </c>
      <c r="M102" s="9">
        <v>0.13</v>
      </c>
      <c r="N102" s="9">
        <f>SUM(I102:M102)</f>
        <v>915.02</v>
      </c>
      <c r="O102" s="9">
        <f>H102-N102</f>
        <v>8949.23</v>
      </c>
    </row>
    <row r="103" spans="1:15" x14ac:dyDescent="0.3">
      <c r="A103" s="6">
        <v>18</v>
      </c>
      <c r="B103" s="7" t="s">
        <v>48</v>
      </c>
      <c r="C103" s="8">
        <v>8100</v>
      </c>
      <c r="D103" s="8">
        <v>1176.1600000000001</v>
      </c>
      <c r="E103" s="8">
        <v>470.47</v>
      </c>
      <c r="F103" s="8">
        <v>117.62</v>
      </c>
      <c r="G103" s="8">
        <v>184.97</v>
      </c>
      <c r="H103" s="8">
        <f>SUM(C103:F103)</f>
        <v>9864.25</v>
      </c>
      <c r="I103" s="9">
        <v>610.9</v>
      </c>
      <c r="J103" s="9">
        <v>0</v>
      </c>
      <c r="K103" s="9">
        <v>0</v>
      </c>
      <c r="L103" s="9">
        <f t="shared" si="10"/>
        <v>303.99</v>
      </c>
      <c r="M103" s="9">
        <v>0.13</v>
      </c>
      <c r="N103" s="9">
        <f>SUM(I103:M103)</f>
        <v>915.02</v>
      </c>
      <c r="O103" s="9">
        <f>H103-N103</f>
        <v>8949.23</v>
      </c>
    </row>
    <row r="104" spans="1:15" x14ac:dyDescent="0.3">
      <c r="A104" s="6">
        <v>19</v>
      </c>
      <c r="B104" s="7" t="s">
        <v>49</v>
      </c>
      <c r="C104" s="8">
        <v>8100</v>
      </c>
      <c r="D104" s="8">
        <v>1176.1600000000001</v>
      </c>
      <c r="E104" s="8">
        <v>470.47</v>
      </c>
      <c r="F104" s="8">
        <v>117.62</v>
      </c>
      <c r="G104" s="8">
        <v>184.97</v>
      </c>
      <c r="H104" s="8">
        <f>SUM(C104:F104)</f>
        <v>9864.25</v>
      </c>
      <c r="I104" s="9">
        <v>610.9</v>
      </c>
      <c r="J104" s="9">
        <v>0</v>
      </c>
      <c r="K104" s="9">
        <v>0</v>
      </c>
      <c r="L104" s="9">
        <f t="shared" si="10"/>
        <v>303.99</v>
      </c>
      <c r="M104" s="9">
        <v>0.13</v>
      </c>
      <c r="N104" s="9">
        <f>SUM(I104:M104)</f>
        <v>915.02</v>
      </c>
      <c r="O104" s="9">
        <f>H104-N104</f>
        <v>8949.23</v>
      </c>
    </row>
    <row r="105" spans="1:15" x14ac:dyDescent="0.3">
      <c r="A105" s="6">
        <v>20</v>
      </c>
      <c r="B105" s="7" t="s">
        <v>50</v>
      </c>
      <c r="C105" s="8">
        <v>8100</v>
      </c>
      <c r="D105" s="8">
        <v>1176.1600000000001</v>
      </c>
      <c r="E105" s="8">
        <v>470.47</v>
      </c>
      <c r="F105" s="8">
        <v>117.62</v>
      </c>
      <c r="G105" s="8">
        <v>184.97</v>
      </c>
      <c r="H105" s="8">
        <f>SUM(C105:F105)</f>
        <v>9864.25</v>
      </c>
      <c r="I105" s="9">
        <v>610.9</v>
      </c>
      <c r="J105" s="9">
        <v>0</v>
      </c>
      <c r="K105" s="9">
        <v>0</v>
      </c>
      <c r="L105" s="9">
        <f t="shared" si="10"/>
        <v>303.99</v>
      </c>
      <c r="M105" s="9">
        <v>0.13</v>
      </c>
      <c r="N105" s="9">
        <f>SUM(I105:M105)</f>
        <v>915.02</v>
      </c>
      <c r="O105" s="9">
        <f>H105-N105</f>
        <v>8949.23</v>
      </c>
    </row>
    <row r="106" spans="1:15" x14ac:dyDescent="0.3">
      <c r="A106" s="6">
        <v>21</v>
      </c>
      <c r="B106" s="7" t="s">
        <v>51</v>
      </c>
      <c r="C106" s="8">
        <v>8100</v>
      </c>
      <c r="D106" s="8">
        <v>1176.1600000000001</v>
      </c>
      <c r="E106" s="8">
        <v>470.47</v>
      </c>
      <c r="F106" s="8">
        <v>117.62</v>
      </c>
      <c r="G106" s="8">
        <v>184.97</v>
      </c>
      <c r="H106" s="8">
        <f>SUM(C106:F106)</f>
        <v>9864.25</v>
      </c>
      <c r="I106" s="9">
        <v>610.9</v>
      </c>
      <c r="J106" s="9">
        <v>0</v>
      </c>
      <c r="K106" s="9">
        <v>0</v>
      </c>
      <c r="L106" s="9">
        <f t="shared" si="10"/>
        <v>303.99</v>
      </c>
      <c r="M106" s="9">
        <v>0.13</v>
      </c>
      <c r="N106" s="9">
        <f>SUM(I106:M106)</f>
        <v>915.02</v>
      </c>
      <c r="O106" s="9">
        <f>H106-N106</f>
        <v>8949.23</v>
      </c>
    </row>
    <row r="107" spans="1:15" x14ac:dyDescent="0.3">
      <c r="A107" s="6">
        <v>22</v>
      </c>
      <c r="B107" s="7" t="s">
        <v>52</v>
      </c>
      <c r="C107" s="8">
        <v>8100</v>
      </c>
      <c r="D107" s="8">
        <v>1176.1600000000001</v>
      </c>
      <c r="E107" s="8">
        <v>470.47</v>
      </c>
      <c r="F107" s="8">
        <v>117.62</v>
      </c>
      <c r="G107" s="8">
        <v>184.97</v>
      </c>
      <c r="H107" s="8">
        <f>SUM(C107:F107)</f>
        <v>9864.25</v>
      </c>
      <c r="I107" s="9">
        <v>610.9</v>
      </c>
      <c r="J107" s="9">
        <v>0</v>
      </c>
      <c r="K107" s="9">
        <v>0</v>
      </c>
      <c r="L107" s="9">
        <f t="shared" si="10"/>
        <v>303.99</v>
      </c>
      <c r="M107" s="9">
        <v>0.13</v>
      </c>
      <c r="N107" s="9">
        <f>SUM(I107:M107)</f>
        <v>915.02</v>
      </c>
      <c r="O107" s="9">
        <f>H107-N107</f>
        <v>8949.23</v>
      </c>
    </row>
    <row r="108" spans="1:15" x14ac:dyDescent="0.3">
      <c r="A108" s="6">
        <v>23</v>
      </c>
      <c r="B108" s="7" t="s">
        <v>53</v>
      </c>
      <c r="C108" s="8">
        <v>8100</v>
      </c>
      <c r="D108" s="8">
        <v>1176.1600000000001</v>
      </c>
      <c r="E108" s="8">
        <v>470.47</v>
      </c>
      <c r="F108" s="8">
        <v>117.62</v>
      </c>
      <c r="G108" s="8">
        <v>184.97</v>
      </c>
      <c r="H108" s="8">
        <f>SUM(C108:F108)</f>
        <v>9864.25</v>
      </c>
      <c r="I108" s="9">
        <v>610.9</v>
      </c>
      <c r="J108" s="9">
        <v>0</v>
      </c>
      <c r="K108" s="9">
        <v>0</v>
      </c>
      <c r="L108" s="9">
        <f t="shared" si="10"/>
        <v>303.99</v>
      </c>
      <c r="M108" s="9">
        <v>0.13</v>
      </c>
      <c r="N108" s="9">
        <f>SUM(I108:M108)</f>
        <v>915.02</v>
      </c>
      <c r="O108" s="9">
        <f>H108-N108</f>
        <v>8949.23</v>
      </c>
    </row>
    <row r="109" spans="1:15" x14ac:dyDescent="0.3">
      <c r="A109" s="6">
        <v>24</v>
      </c>
      <c r="B109" s="7" t="s">
        <v>54</v>
      </c>
      <c r="C109" s="8">
        <v>10870.5</v>
      </c>
      <c r="D109" s="8">
        <v>1578.46</v>
      </c>
      <c r="E109" s="8">
        <v>631.38</v>
      </c>
      <c r="F109" s="8">
        <v>157.85</v>
      </c>
      <c r="G109" s="8">
        <v>174.67</v>
      </c>
      <c r="H109" s="8">
        <f>SUM(C109:G109)</f>
        <v>13412.859999999999</v>
      </c>
      <c r="I109" s="9">
        <v>983.12</v>
      </c>
      <c r="J109" s="9">
        <v>0</v>
      </c>
      <c r="K109" s="9">
        <v>0</v>
      </c>
      <c r="L109" s="9">
        <f>283.02+141.51</f>
        <v>424.53</v>
      </c>
      <c r="M109" s="9">
        <v>0.01</v>
      </c>
      <c r="N109" s="9">
        <f>SUM(I109:M109)</f>
        <v>1407.66</v>
      </c>
      <c r="O109" s="9">
        <f>H109-N109</f>
        <v>12005.199999999999</v>
      </c>
    </row>
    <row r="110" spans="1:15" ht="18" x14ac:dyDescent="0.3">
      <c r="A110" s="10"/>
      <c r="B110" s="11" t="s">
        <v>10</v>
      </c>
      <c r="C110" s="20">
        <f>SUM(C86:C109)</f>
        <v>254734.5</v>
      </c>
      <c r="D110" s="20">
        <f>SUM(D86:D109)</f>
        <v>121101.55000000006</v>
      </c>
      <c r="E110" s="20">
        <f>SUM(E86:E109)</f>
        <v>48440.710000000014</v>
      </c>
      <c r="F110" s="20">
        <f>SUM(F86:F109)</f>
        <v>12110.240000000016</v>
      </c>
      <c r="G110" s="20">
        <f>SUM(G86:G109)</f>
        <v>3858.8099999999986</v>
      </c>
      <c r="H110" s="20">
        <f>SUM(H86:H109)</f>
        <v>437101.31999999995</v>
      </c>
      <c r="I110" s="20">
        <f>SUM(I86:I109)</f>
        <v>35287.500000000029</v>
      </c>
      <c r="J110" s="20">
        <f>SUM(J86:J109)</f>
        <v>1468.8999999999999</v>
      </c>
      <c r="K110" s="20">
        <f>SUM(K86:K109)</f>
        <v>22974.160000000003</v>
      </c>
      <c r="L110" s="20">
        <f>SUM(L86:L109)</f>
        <v>10172.159999999998</v>
      </c>
      <c r="M110" s="20">
        <f>SUM(M86:M109)</f>
        <v>2.1899999999999991</v>
      </c>
      <c r="N110" s="20">
        <f>SUM(N86:N109)</f>
        <v>69904.909999999974</v>
      </c>
      <c r="O110" s="20">
        <f>SUM(O86:O109)</f>
        <v>367196.41</v>
      </c>
    </row>
    <row r="111" spans="1:15" x14ac:dyDescent="0.3">
      <c r="J111" s="13"/>
    </row>
    <row r="113" spans="1:14" ht="18" x14ac:dyDescent="0.3">
      <c r="A113" s="1"/>
      <c r="B113" s="22" t="s">
        <v>16</v>
      </c>
      <c r="C113" s="22"/>
      <c r="D113" s="22"/>
      <c r="E113" s="22"/>
      <c r="F113" s="22"/>
      <c r="G113" s="22"/>
      <c r="H113" s="22"/>
    </row>
    <row r="114" spans="1:14" ht="28.8" x14ac:dyDescent="0.3">
      <c r="A114" s="3" t="s">
        <v>1</v>
      </c>
      <c r="B114" s="4" t="s">
        <v>2</v>
      </c>
      <c r="C114" s="5" t="s">
        <v>22</v>
      </c>
      <c r="D114" s="5" t="s">
        <v>23</v>
      </c>
      <c r="E114" s="5" t="s">
        <v>3</v>
      </c>
      <c r="F114" s="5" t="s">
        <v>21</v>
      </c>
      <c r="G114" s="5" t="s">
        <v>4</v>
      </c>
      <c r="H114" s="5" t="s">
        <v>5</v>
      </c>
      <c r="I114" s="5" t="s">
        <v>6</v>
      </c>
      <c r="N114" s="21"/>
    </row>
    <row r="115" spans="1:14" x14ac:dyDescent="0.3">
      <c r="A115" s="6">
        <v>1</v>
      </c>
      <c r="B115" s="7" t="s">
        <v>7</v>
      </c>
      <c r="C115" s="8">
        <v>49877.45</v>
      </c>
      <c r="D115" s="8">
        <v>49877.45</v>
      </c>
      <c r="E115" s="9">
        <v>10245.59</v>
      </c>
      <c r="F115" s="9">
        <v>1558.05</v>
      </c>
      <c r="G115" s="9">
        <v>0.01</v>
      </c>
      <c r="H115" s="9">
        <f>E115+F115+G115</f>
        <v>11803.65</v>
      </c>
      <c r="I115" s="9">
        <f>+C115-H115</f>
        <v>38073.799999999996</v>
      </c>
    </row>
    <row r="116" spans="1:14" x14ac:dyDescent="0.3">
      <c r="A116" s="6">
        <v>2</v>
      </c>
      <c r="B116" s="7" t="s">
        <v>8</v>
      </c>
      <c r="C116" s="8">
        <v>30900.799999999999</v>
      </c>
      <c r="D116" s="8">
        <v>30900.799999999999</v>
      </c>
      <c r="E116" s="9">
        <v>5270.39</v>
      </c>
      <c r="F116" s="9">
        <v>992.41</v>
      </c>
      <c r="G116" s="9">
        <v>0</v>
      </c>
      <c r="H116" s="9">
        <f>E116+F116+G116</f>
        <v>6262.8</v>
      </c>
      <c r="I116" s="9">
        <f>+C116-H116</f>
        <v>24638</v>
      </c>
    </row>
    <row r="117" spans="1:14" x14ac:dyDescent="0.3">
      <c r="A117" s="6">
        <v>3</v>
      </c>
      <c r="B117" s="7" t="s">
        <v>9</v>
      </c>
      <c r="C117" s="8">
        <v>34211.599999999999</v>
      </c>
      <c r="D117" s="8">
        <v>34211.599999999999</v>
      </c>
      <c r="E117" s="9">
        <v>6049.09</v>
      </c>
      <c r="F117" s="9">
        <v>1057.81</v>
      </c>
      <c r="G117" s="9">
        <v>0.1</v>
      </c>
      <c r="H117" s="9">
        <f>E117+F117+G117</f>
        <v>7107</v>
      </c>
      <c r="I117" s="9">
        <f>+C117-H117</f>
        <v>27104.6</v>
      </c>
    </row>
    <row r="118" spans="1:14" x14ac:dyDescent="0.3">
      <c r="A118" s="6">
        <v>4</v>
      </c>
      <c r="B118" s="7" t="s">
        <v>56</v>
      </c>
      <c r="C118" s="18">
        <v>17360</v>
      </c>
      <c r="D118" s="8">
        <f>C118</f>
        <v>17360</v>
      </c>
      <c r="E118" s="19">
        <v>2285.9</v>
      </c>
      <c r="F118" s="19">
        <v>468.91</v>
      </c>
      <c r="G118" s="19">
        <v>-0.01</v>
      </c>
      <c r="H118" s="9">
        <f>SUM(E118:G118)</f>
        <v>2754.7999999999997</v>
      </c>
      <c r="I118" s="9">
        <f>D118-H118</f>
        <v>14605.2</v>
      </c>
    </row>
    <row r="119" spans="1:14" ht="18" x14ac:dyDescent="0.3">
      <c r="A119" s="10"/>
      <c r="B119" s="11" t="s">
        <v>10</v>
      </c>
      <c r="C119" s="12">
        <f>SUM(C115:C118)</f>
        <v>132349.85</v>
      </c>
      <c r="D119" s="12">
        <f t="shared" ref="D119:E119" si="11">SUM(D115:D118)</f>
        <v>132349.85</v>
      </c>
      <c r="E119" s="12">
        <f t="shared" si="11"/>
        <v>23850.97</v>
      </c>
      <c r="F119" s="12">
        <f>SUM(F115:F118)</f>
        <v>4077.18</v>
      </c>
      <c r="G119" s="12">
        <f>SUM(G115:G118)</f>
        <v>0.1</v>
      </c>
      <c r="H119" s="12">
        <f>SUM(H115:H118)</f>
        <v>27928.25</v>
      </c>
      <c r="I119" s="12">
        <f>SUM(I115:I118)</f>
        <v>104421.59999999999</v>
      </c>
    </row>
    <row r="120" spans="1:14" ht="18" x14ac:dyDescent="0.3">
      <c r="A120" s="1"/>
      <c r="B120" s="23"/>
      <c r="C120" s="23"/>
      <c r="D120" s="23"/>
      <c r="E120" s="23"/>
      <c r="F120" s="23"/>
      <c r="G120" s="23"/>
      <c r="H120" s="23"/>
    </row>
    <row r="121" spans="1:14" ht="18" x14ac:dyDescent="0.3">
      <c r="B121" s="14"/>
      <c r="C121" s="15"/>
      <c r="D121" s="15"/>
      <c r="E121" s="15"/>
      <c r="F121" s="15"/>
      <c r="G121" s="15"/>
      <c r="H121" s="15"/>
      <c r="I121" s="15"/>
      <c r="J121" s="15"/>
    </row>
    <row r="122" spans="1:14" ht="18" x14ac:dyDescent="0.3">
      <c r="A122" s="1"/>
      <c r="B122" s="22" t="s">
        <v>17</v>
      </c>
      <c r="C122" s="22"/>
      <c r="D122" s="22"/>
      <c r="E122" s="22"/>
      <c r="F122" s="22"/>
      <c r="G122" s="22"/>
      <c r="H122" s="22"/>
    </row>
    <row r="123" spans="1:14" ht="28.8" x14ac:dyDescent="0.3">
      <c r="A123" s="3" t="s">
        <v>1</v>
      </c>
      <c r="B123" s="4" t="s">
        <v>2</v>
      </c>
      <c r="C123" s="5" t="s">
        <v>22</v>
      </c>
      <c r="D123" s="5" t="s">
        <v>23</v>
      </c>
      <c r="E123" s="5" t="s">
        <v>3</v>
      </c>
      <c r="F123" s="5" t="s">
        <v>21</v>
      </c>
      <c r="G123" s="5" t="s">
        <v>4</v>
      </c>
      <c r="H123" s="5" t="s">
        <v>5</v>
      </c>
      <c r="I123" s="5" t="s">
        <v>6</v>
      </c>
    </row>
    <row r="124" spans="1:14" x14ac:dyDescent="0.3">
      <c r="A124" s="6">
        <v>1</v>
      </c>
      <c r="B124" s="7" t="s">
        <v>7</v>
      </c>
      <c r="C124" s="8">
        <v>49877.45</v>
      </c>
      <c r="D124" s="8">
        <v>49877.45</v>
      </c>
      <c r="E124" s="9">
        <v>10245.59</v>
      </c>
      <c r="F124" s="9">
        <v>1556.86</v>
      </c>
      <c r="G124" s="9">
        <v>0</v>
      </c>
      <c r="H124" s="9">
        <v>11802.45</v>
      </c>
      <c r="I124" s="9">
        <v>38075</v>
      </c>
    </row>
    <row r="125" spans="1:14" x14ac:dyDescent="0.3">
      <c r="A125" s="6">
        <v>2</v>
      </c>
      <c r="B125" s="7" t="s">
        <v>8</v>
      </c>
      <c r="C125" s="8">
        <v>34211.599999999999</v>
      </c>
      <c r="D125" s="8">
        <v>34211.599999999999</v>
      </c>
      <c r="E125" s="9">
        <v>6049.09</v>
      </c>
      <c r="F125" s="9">
        <v>1056.6199999999999</v>
      </c>
      <c r="G125" s="9">
        <v>0.09</v>
      </c>
      <c r="H125" s="9">
        <v>7105.8</v>
      </c>
      <c r="I125" s="9">
        <v>27105.8</v>
      </c>
    </row>
    <row r="126" spans="1:14" x14ac:dyDescent="0.3">
      <c r="A126" s="6">
        <v>3</v>
      </c>
      <c r="B126" s="7" t="s">
        <v>9</v>
      </c>
      <c r="C126" s="8">
        <v>34211.599999999999</v>
      </c>
      <c r="D126" s="8">
        <v>34211.599999999999</v>
      </c>
      <c r="E126" s="9">
        <v>6049.09</v>
      </c>
      <c r="F126" s="9">
        <v>1056.6199999999999</v>
      </c>
      <c r="G126" s="9">
        <v>-0.11</v>
      </c>
      <c r="H126" s="9">
        <v>7105.6</v>
      </c>
      <c r="I126" s="9">
        <v>27106</v>
      </c>
    </row>
    <row r="127" spans="1:14" x14ac:dyDescent="0.3">
      <c r="A127" s="6">
        <v>4</v>
      </c>
      <c r="B127" s="7" t="s">
        <v>56</v>
      </c>
      <c r="C127" s="8">
        <v>8960</v>
      </c>
      <c r="D127" s="8">
        <f>C127</f>
        <v>8960</v>
      </c>
      <c r="E127" s="9">
        <v>1083.1400000000001</v>
      </c>
      <c r="F127" s="9">
        <v>241.39</v>
      </c>
      <c r="G127" s="9">
        <v>7.0000000000000007E-2</v>
      </c>
      <c r="H127" s="9">
        <f>+E127+F127+G127</f>
        <v>1324.6000000000001</v>
      </c>
      <c r="I127" s="9">
        <f>+C127-H127</f>
        <v>7635.4</v>
      </c>
    </row>
    <row r="128" spans="1:14" ht="18" x14ac:dyDescent="0.3">
      <c r="A128" s="10"/>
      <c r="B128" s="11" t="s">
        <v>10</v>
      </c>
      <c r="C128" s="20">
        <f>SUM(C124:C127)</f>
        <v>127260.65</v>
      </c>
      <c r="D128" s="20">
        <f>SUM(D124:D127)</f>
        <v>127260.65</v>
      </c>
      <c r="E128" s="20">
        <f>SUM(E124:E127)</f>
        <v>23426.91</v>
      </c>
      <c r="F128" s="20">
        <f>SUM(F124:F127)</f>
        <v>3911.4899999999993</v>
      </c>
      <c r="G128" s="20">
        <f>SUM(G124:G127)</f>
        <v>0.05</v>
      </c>
      <c r="H128" s="20">
        <f>SUM(H124:H127)</f>
        <v>27338.449999999997</v>
      </c>
      <c r="I128" s="20">
        <f>SUM(I124:I127)</f>
        <v>99922.2</v>
      </c>
    </row>
    <row r="130" spans="1:18" x14ac:dyDescent="0.3">
      <c r="J130" s="16"/>
    </row>
    <row r="131" spans="1:18" ht="18" x14ac:dyDescent="0.3">
      <c r="A131" s="1"/>
      <c r="B131" s="22" t="s">
        <v>18</v>
      </c>
      <c r="C131" s="22"/>
      <c r="D131" s="22"/>
      <c r="E131" s="22"/>
      <c r="F131" s="22"/>
      <c r="G131" s="22"/>
      <c r="H131" s="22"/>
    </row>
    <row r="132" spans="1:18" ht="28.8" x14ac:dyDescent="0.3">
      <c r="A132" s="3" t="s">
        <v>1</v>
      </c>
      <c r="B132" s="4" t="s">
        <v>2</v>
      </c>
      <c r="C132" s="5" t="s">
        <v>22</v>
      </c>
      <c r="D132" s="5" t="s">
        <v>26</v>
      </c>
      <c r="E132" s="5" t="s">
        <v>27</v>
      </c>
      <c r="F132" s="5" t="s">
        <v>25</v>
      </c>
      <c r="G132" s="5" t="s">
        <v>24</v>
      </c>
      <c r="H132" s="5" t="s">
        <v>28</v>
      </c>
      <c r="I132" s="5" t="s">
        <v>23</v>
      </c>
      <c r="J132" s="5" t="s">
        <v>3</v>
      </c>
      <c r="K132" s="17" t="s">
        <v>20</v>
      </c>
      <c r="L132" s="5" t="s">
        <v>21</v>
      </c>
      <c r="M132" s="5" t="s">
        <v>29</v>
      </c>
      <c r="N132" s="5" t="s">
        <v>30</v>
      </c>
      <c r="O132" s="5" t="s">
        <v>23</v>
      </c>
      <c r="P132" s="5" t="s">
        <v>6</v>
      </c>
    </row>
    <row r="133" spans="1:18" x14ac:dyDescent="0.3">
      <c r="A133" s="6">
        <v>1</v>
      </c>
      <c r="B133" s="24" t="s">
        <v>7</v>
      </c>
      <c r="C133" s="8">
        <v>48268.5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f>SUM(C133:H133)</f>
        <v>48268.5</v>
      </c>
      <c r="J133" s="8">
        <v>9762.9</v>
      </c>
      <c r="K133" s="8">
        <v>0</v>
      </c>
      <c r="L133" s="8">
        <v>1506.64</v>
      </c>
      <c r="M133" s="8">
        <v>0.16</v>
      </c>
      <c r="N133" s="8">
        <v>0</v>
      </c>
      <c r="O133" s="8">
        <f>SUM(J133:N133)</f>
        <v>11269.699999999999</v>
      </c>
      <c r="P133" s="8">
        <f>I133-O133</f>
        <v>36998.800000000003</v>
      </c>
    </row>
    <row r="134" spans="1:18" x14ac:dyDescent="0.3">
      <c r="A134" s="6">
        <v>2</v>
      </c>
      <c r="B134" s="24" t="s">
        <v>8</v>
      </c>
      <c r="C134" s="8">
        <v>16554</v>
      </c>
      <c r="D134" s="8">
        <v>120.94</v>
      </c>
      <c r="E134" s="8">
        <v>16554</v>
      </c>
      <c r="F134" s="8">
        <v>3922.63</v>
      </c>
      <c r="G134" s="8">
        <v>39003.949999999997</v>
      </c>
      <c r="H134" s="8">
        <v>99324</v>
      </c>
      <c r="I134" s="8">
        <f>SUM(C134:H134)</f>
        <v>175479.52</v>
      </c>
      <c r="J134" s="8">
        <v>7609.86</v>
      </c>
      <c r="K134" s="8">
        <v>10026.48</v>
      </c>
      <c r="L134" s="8">
        <v>511.26</v>
      </c>
      <c r="M134" s="8">
        <v>0.03</v>
      </c>
      <c r="N134" s="8">
        <v>9751.89</v>
      </c>
      <c r="O134" s="8">
        <f>SUM(J134:N134)</f>
        <v>27899.519999999997</v>
      </c>
      <c r="P134" s="8">
        <f>I134-O134</f>
        <v>147580</v>
      </c>
    </row>
    <row r="135" spans="1:18" x14ac:dyDescent="0.3">
      <c r="A135" s="6">
        <v>3</v>
      </c>
      <c r="B135" s="24" t="s">
        <v>9</v>
      </c>
      <c r="C135" s="8">
        <v>33108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f>SUM(C135:H135)</f>
        <v>33108</v>
      </c>
      <c r="J135" s="8">
        <v>5789.52</v>
      </c>
      <c r="K135" s="8">
        <v>0</v>
      </c>
      <c r="L135" s="8">
        <v>1022.52</v>
      </c>
      <c r="M135" s="8">
        <v>-0.04</v>
      </c>
      <c r="N135" s="16">
        <v>0</v>
      </c>
      <c r="O135" s="8">
        <f>SUM(J135:N135)</f>
        <v>6812.0000000000009</v>
      </c>
      <c r="P135" s="8">
        <f>I135-O135</f>
        <v>26296</v>
      </c>
    </row>
    <row r="136" spans="1:18" x14ac:dyDescent="0.3">
      <c r="A136" s="6">
        <v>4</v>
      </c>
      <c r="B136" s="24" t="s">
        <v>56</v>
      </c>
      <c r="C136" s="8">
        <v>9520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f>SUM(C136:H136)</f>
        <v>9520</v>
      </c>
      <c r="J136" s="8">
        <v>1083.1400000000001</v>
      </c>
      <c r="K136" s="8">
        <v>0</v>
      </c>
      <c r="L136" s="8">
        <v>256.49</v>
      </c>
      <c r="M136" s="8">
        <v>-0.06</v>
      </c>
      <c r="N136" s="8">
        <v>0</v>
      </c>
      <c r="O136" s="8">
        <f>SUM(J136:N136)</f>
        <v>1339.5700000000002</v>
      </c>
      <c r="P136" s="8">
        <f>I136-O136</f>
        <v>8180.43</v>
      </c>
      <c r="Q136" s="21"/>
      <c r="R136" s="26"/>
    </row>
    <row r="137" spans="1:18" ht="18" x14ac:dyDescent="0.3">
      <c r="A137" s="9"/>
      <c r="B137" s="25" t="s">
        <v>10</v>
      </c>
      <c r="C137" s="20">
        <f>SUM(C133:C136)</f>
        <v>107450.5</v>
      </c>
      <c r="D137" s="20">
        <f t="shared" ref="D137:M137" si="12">SUM(D133:D136)</f>
        <v>120.94</v>
      </c>
      <c r="E137" s="20">
        <f t="shared" si="12"/>
        <v>16554</v>
      </c>
      <c r="F137" s="20">
        <f t="shared" si="12"/>
        <v>3922.63</v>
      </c>
      <c r="G137" s="20">
        <f t="shared" si="12"/>
        <v>39003.949999999997</v>
      </c>
      <c r="H137" s="20">
        <f t="shared" si="12"/>
        <v>99324</v>
      </c>
      <c r="I137" s="20">
        <f t="shared" si="12"/>
        <v>266376.02</v>
      </c>
      <c r="J137" s="20">
        <f t="shared" si="12"/>
        <v>24245.42</v>
      </c>
      <c r="K137" s="20">
        <f t="shared" si="12"/>
        <v>10026.48</v>
      </c>
      <c r="L137" s="20">
        <f t="shared" si="12"/>
        <v>3296.91</v>
      </c>
      <c r="M137" s="20">
        <f t="shared" si="12"/>
        <v>0.09</v>
      </c>
      <c r="N137" s="20">
        <f>SUM(N133:N136)</f>
        <v>9751.89</v>
      </c>
      <c r="O137" s="20">
        <f>SUM(O133:O136)</f>
        <v>47320.789999999994</v>
      </c>
      <c r="P137" s="20">
        <f>SUM(P133:P136)</f>
        <v>219055.22999999998</v>
      </c>
    </row>
    <row r="140" spans="1:18" ht="18" x14ac:dyDescent="0.3">
      <c r="A140" s="1"/>
      <c r="B140" s="22" t="s">
        <v>19</v>
      </c>
      <c r="C140" s="22"/>
      <c r="D140" s="22"/>
      <c r="E140" s="22"/>
      <c r="F140" s="22"/>
      <c r="G140" s="22"/>
      <c r="H140" s="22"/>
    </row>
    <row r="141" spans="1:18" ht="28.8" x14ac:dyDescent="0.3">
      <c r="A141" s="3" t="s">
        <v>1</v>
      </c>
      <c r="B141" s="4" t="s">
        <v>2</v>
      </c>
      <c r="C141" s="5" t="s">
        <v>22</v>
      </c>
      <c r="D141" s="5" t="s">
        <v>23</v>
      </c>
      <c r="E141" s="5" t="s">
        <v>3</v>
      </c>
      <c r="F141" s="5" t="s">
        <v>21</v>
      </c>
      <c r="G141" s="5" t="s">
        <v>4</v>
      </c>
      <c r="H141" s="5" t="s">
        <v>5</v>
      </c>
      <c r="I141" s="5" t="s">
        <v>6</v>
      </c>
    </row>
    <row r="142" spans="1:18" x14ac:dyDescent="0.3">
      <c r="A142" s="6">
        <v>1</v>
      </c>
      <c r="B142" s="7" t="s">
        <v>7</v>
      </c>
      <c r="C142" s="8">
        <v>49877.45</v>
      </c>
      <c r="D142" s="8">
        <f>C142</f>
        <v>49877.45</v>
      </c>
      <c r="E142" s="8">
        <v>10245.59</v>
      </c>
      <c r="F142" s="8">
        <v>1556.86</v>
      </c>
      <c r="G142" s="8">
        <v>0</v>
      </c>
      <c r="H142" s="8">
        <v>11802.45</v>
      </c>
      <c r="I142" s="8">
        <v>38075</v>
      </c>
    </row>
    <row r="143" spans="1:18" x14ac:dyDescent="0.3">
      <c r="A143" s="6">
        <v>3</v>
      </c>
      <c r="B143" s="7" t="s">
        <v>9</v>
      </c>
      <c r="C143" s="8">
        <v>34211.599999999999</v>
      </c>
      <c r="D143" s="8">
        <f t="shared" ref="D143:D144" si="13">C143</f>
        <v>34211.599999999999</v>
      </c>
      <c r="E143" s="8">
        <v>6049.09</v>
      </c>
      <c r="F143" s="8">
        <v>1056.6199999999999</v>
      </c>
      <c r="G143" s="8">
        <v>0.09</v>
      </c>
      <c r="H143" s="8">
        <v>7105.8</v>
      </c>
      <c r="I143" s="8">
        <v>27105.8</v>
      </c>
    </row>
    <row r="144" spans="1:18" x14ac:dyDescent="0.3">
      <c r="A144" s="6">
        <v>4</v>
      </c>
      <c r="B144" s="7" t="s">
        <v>56</v>
      </c>
      <c r="C144" s="8">
        <v>17360</v>
      </c>
      <c r="D144" s="8">
        <f t="shared" si="13"/>
        <v>17360</v>
      </c>
      <c r="E144" s="9">
        <v>2285.9</v>
      </c>
      <c r="F144" s="9">
        <v>467.72</v>
      </c>
      <c r="G144" s="9">
        <v>-0.02</v>
      </c>
      <c r="H144" s="8">
        <f>+E144+F144+G144</f>
        <v>2753.6</v>
      </c>
      <c r="I144" s="8">
        <f>+C144-H144</f>
        <v>14606.4</v>
      </c>
    </row>
    <row r="145" spans="1:9" ht="18" x14ac:dyDescent="0.3">
      <c r="A145" s="10"/>
      <c r="B145" s="11" t="s">
        <v>10</v>
      </c>
      <c r="C145" s="20">
        <f>SUM(C142:C144)</f>
        <v>101449.04999999999</v>
      </c>
      <c r="D145" s="20">
        <f t="shared" ref="D145:I145" si="14">SUM(D142:D144)</f>
        <v>101449.04999999999</v>
      </c>
      <c r="E145" s="20">
        <f t="shared" si="14"/>
        <v>18580.580000000002</v>
      </c>
      <c r="F145" s="20">
        <f t="shared" si="14"/>
        <v>3081.2</v>
      </c>
      <c r="G145" s="20">
        <f t="shared" si="14"/>
        <v>6.9999999999999993E-2</v>
      </c>
      <c r="H145" s="20">
        <f t="shared" si="14"/>
        <v>21661.85</v>
      </c>
      <c r="I145" s="20">
        <f t="shared" si="14"/>
        <v>79787.199999999997</v>
      </c>
    </row>
  </sheetData>
  <mergeCells count="11">
    <mergeCell ref="B26:H26"/>
    <mergeCell ref="B55:H55"/>
    <mergeCell ref="B84:H84"/>
    <mergeCell ref="B2:H2"/>
    <mergeCell ref="B10:H10"/>
    <mergeCell ref="B18:H18"/>
    <mergeCell ref="B131:H131"/>
    <mergeCell ref="B140:H140"/>
    <mergeCell ref="B113:H113"/>
    <mergeCell ref="B120:H120"/>
    <mergeCell ref="B122:H1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2023-06-27T16:42:24Z</dcterms:modified>
</cp:coreProperties>
</file>